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2"/>
  </bookViews>
  <sheets>
    <sheet name="Fleet1" sheetId="1" r:id="rId1"/>
    <sheet name="Fleet2" sheetId="2" r:id="rId2"/>
    <sheet name="Fleet4" sheetId="3" r:id="rId3"/>
    <sheet name="RefSheet" sheetId="4" r:id="rId4"/>
    <sheet name="Fleet3" sheetId="5" r:id="rId5"/>
  </sheets>
  <definedNames>
    <definedName name="_xlfn.IFERROR" hidden="1">#NAME?</definedName>
    <definedName name="_xlnm.Print_Area" localSheetId="0">'Fleet1'!$A$1:$O$27</definedName>
    <definedName name="_xlnm.Print_Area" localSheetId="1">'Fleet2'!$A$1:$O$28</definedName>
    <definedName name="_xlnm.Print_Area" localSheetId="4">'Fleet3'!$A$1:$O$26</definedName>
    <definedName name="_xlnm.Print_Area" localSheetId="2">'Fleet4'!$A$1:$O$26</definedName>
    <definedName name="_xlnm.Print_Area" localSheetId="3">'RefSheet'!$A$1:$S$35</definedName>
  </definedNames>
  <calcPr fullCalcOnLoad="1"/>
</workbook>
</file>

<file path=xl/sharedStrings.xml><?xml version="1.0" encoding="utf-8"?>
<sst xmlns="http://schemas.openxmlformats.org/spreadsheetml/2006/main" count="307" uniqueCount="129">
  <si>
    <t>Skipper</t>
  </si>
  <si>
    <t>Boat</t>
  </si>
  <si>
    <t>Handicap</t>
  </si>
  <si>
    <t>TCF</t>
  </si>
  <si>
    <t>Finish Time</t>
  </si>
  <si>
    <t>Min.dd</t>
  </si>
  <si>
    <t>Time</t>
  </si>
  <si>
    <t>Place</t>
  </si>
  <si>
    <t>Spin*</t>
  </si>
  <si>
    <t>Non-Spin*</t>
  </si>
  <si>
    <t>Blackwater Yacht Racing Association - Sign Up Sheet Fleet I</t>
  </si>
  <si>
    <t>Min.</t>
  </si>
  <si>
    <t>Sec.</t>
  </si>
  <si>
    <t>Cliborne</t>
  </si>
  <si>
    <t>Phillip</t>
  </si>
  <si>
    <t>Forqurean</t>
  </si>
  <si>
    <t>Maloney</t>
  </si>
  <si>
    <t>J/24</t>
  </si>
  <si>
    <t>Initials</t>
  </si>
  <si>
    <t>(In case race timer has issues, use clock time as backup and do the math)</t>
  </si>
  <si>
    <t>Race Start Time HH:MM:SS _____:_______:_____</t>
  </si>
  <si>
    <t>Blackwater Yacht Racing Association - Sign Up Sheet Fleet II</t>
  </si>
  <si>
    <t>Theis</t>
  </si>
  <si>
    <t>McGuire</t>
  </si>
  <si>
    <t>Shelton</t>
  </si>
  <si>
    <t>Breckenridge</t>
  </si>
  <si>
    <t>Whitt</t>
  </si>
  <si>
    <t>Sweet</t>
  </si>
  <si>
    <t>Witten</t>
  </si>
  <si>
    <t>S-2 6.7</t>
  </si>
  <si>
    <t>Bavaria 770</t>
  </si>
  <si>
    <t>Harbor 20</t>
  </si>
  <si>
    <t>Alerion 20</t>
  </si>
  <si>
    <t>Sail #</t>
  </si>
  <si>
    <t>Catalina 25</t>
  </si>
  <si>
    <t>Cal 25</t>
  </si>
  <si>
    <t>Hull</t>
  </si>
  <si>
    <t>Pearson 26</t>
  </si>
  <si>
    <t>Miekina</t>
  </si>
  <si>
    <t>Grogan</t>
  </si>
  <si>
    <t>Schraw</t>
  </si>
  <si>
    <t>Perdue</t>
  </si>
  <si>
    <t>Hunter 23</t>
  </si>
  <si>
    <t>Hunter 23.5</t>
  </si>
  <si>
    <t>Ericson 23</t>
  </si>
  <si>
    <t>DeMestro</t>
  </si>
  <si>
    <t>Beneteau 29</t>
  </si>
  <si>
    <t>Sizemore</t>
  </si>
  <si>
    <t>Oginz</t>
  </si>
  <si>
    <t>S-2 9.2</t>
  </si>
  <si>
    <t>Forrester</t>
  </si>
  <si>
    <t>Catalina 30</t>
  </si>
  <si>
    <t>Short</t>
  </si>
  <si>
    <t>Gearhart</t>
  </si>
  <si>
    <t>Beneteau 285</t>
  </si>
  <si>
    <t>Ramey</t>
  </si>
  <si>
    <t>Bristol 35</t>
  </si>
  <si>
    <t>Blackwater Yacht Racing Association - Sign Up Sheet Fleet IV</t>
  </si>
  <si>
    <t>Blackwater Yacht Racing Association - Sign Up Sheet Fleet III</t>
  </si>
  <si>
    <t>Guest?</t>
  </si>
  <si>
    <t>*Skippers - Circle Spin or Non-Spin TCF as appropriate, Indicate if Guest and Initial Form</t>
  </si>
  <si>
    <t>Blackwater Yacht Racing Association - Reference Sheet</t>
  </si>
  <si>
    <t>TCF Calculation: TCF=1000/(900+handicap)</t>
  </si>
  <si>
    <t xml:space="preserve">Adjusted Time Calculation: Multiply TCF by Actual Race Time in Minutes plus seconds converted to decimals </t>
  </si>
  <si>
    <t>HCP</t>
  </si>
  <si>
    <t>Seconds</t>
  </si>
  <si>
    <t>Decimals</t>
  </si>
  <si>
    <t>Calc(1)</t>
  </si>
  <si>
    <t>Adj.(2)</t>
  </si>
  <si>
    <t>(1) Convert seconds to decimal equivalent - see reference sheet</t>
  </si>
  <si>
    <t>(2) Multiply time in minutes by circled TCF</t>
  </si>
  <si>
    <t>Schaible</t>
  </si>
  <si>
    <t>Santana 20</t>
  </si>
  <si>
    <t>Sampson</t>
  </si>
  <si>
    <t>Boe</t>
  </si>
  <si>
    <t>Arnold</t>
  </si>
  <si>
    <t>Beneteau 8M</t>
  </si>
  <si>
    <t>Boat Name</t>
  </si>
  <si>
    <t>Bandit</t>
  </si>
  <si>
    <t>Dark Horse</t>
  </si>
  <si>
    <t>Boogie Board</t>
  </si>
  <si>
    <t>Rascal</t>
  </si>
  <si>
    <t>Time Warp</t>
  </si>
  <si>
    <t>Stressless</t>
  </si>
  <si>
    <t>Victory</t>
  </si>
  <si>
    <t>Orion</t>
  </si>
  <si>
    <t>Gotcha</t>
  </si>
  <si>
    <t>Destiny</t>
  </si>
  <si>
    <t>Majical</t>
  </si>
  <si>
    <t>Fools Game</t>
  </si>
  <si>
    <t>So it Goes</t>
  </si>
  <si>
    <t>Stow</t>
  </si>
  <si>
    <t>Freedom 21</t>
  </si>
  <si>
    <t>Twinkle</t>
  </si>
  <si>
    <t>Tundra Swan</t>
  </si>
  <si>
    <t>Miss Virginia</t>
  </si>
  <si>
    <t>Second Wind</t>
  </si>
  <si>
    <t>Tiger Eye</t>
  </si>
  <si>
    <t>Little Wing</t>
  </si>
  <si>
    <t>Got to Go</t>
  </si>
  <si>
    <t>More Mischief</t>
  </si>
  <si>
    <t>Alarming</t>
  </si>
  <si>
    <t>Pegasus</t>
  </si>
  <si>
    <t>Bushido</t>
  </si>
  <si>
    <t>Finish Calculations</t>
  </si>
  <si>
    <t>S</t>
  </si>
  <si>
    <t>n</t>
  </si>
  <si>
    <t>s</t>
  </si>
  <si>
    <t>N for non</t>
  </si>
  <si>
    <t>S for Spin</t>
  </si>
  <si>
    <t>Spread Sheet users - just fill in</t>
  </si>
  <si>
    <t>the results will be calculated</t>
  </si>
  <si>
    <t>the minutes and seconds, make</t>
  </si>
  <si>
    <t xml:space="preserve">sure that the S/N is correct and </t>
  </si>
  <si>
    <t>Don't input in columns M,N,O,R&amp;S</t>
  </si>
  <si>
    <t>or the math will be lost</t>
  </si>
  <si>
    <t>Integra</t>
  </si>
  <si>
    <t>Spray</t>
  </si>
  <si>
    <t>Pearson 303</t>
  </si>
  <si>
    <t xml:space="preserve">                                                           Clock Start Time HH:MM:SS  12:17:51</t>
  </si>
  <si>
    <t xml:space="preserve">Clock Start Time HH:MM:SS    </t>
  </si>
  <si>
    <t xml:space="preserve">                                                           Clock Start Time HH:MM:SS  </t>
  </si>
  <si>
    <t>Te Aroha</t>
  </si>
  <si>
    <t>RC</t>
  </si>
  <si>
    <t>Gietl</t>
  </si>
  <si>
    <t>VX One</t>
  </si>
  <si>
    <t xml:space="preserve"> </t>
  </si>
  <si>
    <t>Moonbird</t>
  </si>
  <si>
    <t>Date:  9/8/2012         Series: Fall         Race: 2  RC:  Kovach / Forqurean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</si>
</sst>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32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32" borderId="15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32" borderId="17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32" borderId="18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6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D6">
      <selection activeCell="D17" sqref="D17"/>
    </sheetView>
  </sheetViews>
  <sheetFormatPr defaultColWidth="9.140625" defaultRowHeight="15"/>
  <cols>
    <col min="1" max="1" width="14.421875" style="0" customWidth="1"/>
    <col min="2" max="2" width="19.28125" style="0" customWidth="1"/>
    <col min="3" max="3" width="11.28125" style="0" customWidth="1"/>
    <col min="4" max="4" width="8.0039062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4" width="9.140625" style="0" customWidth="1"/>
    <col min="15" max="15" width="8.7109375" style="0" customWidth="1"/>
    <col min="17" max="17" width="8.8515625" style="7" customWidth="1"/>
  </cols>
  <sheetData>
    <row r="1" ht="15">
      <c r="Q1" s="49" t="s">
        <v>110</v>
      </c>
    </row>
    <row r="2" ht="15">
      <c r="Q2" s="49" t="s">
        <v>112</v>
      </c>
    </row>
    <row r="3" ht="15">
      <c r="Q3" s="49" t="s">
        <v>113</v>
      </c>
    </row>
    <row r="4" ht="15">
      <c r="Q4" s="49" t="s">
        <v>111</v>
      </c>
    </row>
    <row r="5" spans="1:17" s="23" customFormat="1" ht="18.75">
      <c r="A5" s="56" t="s">
        <v>10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Q5" s="50" t="s">
        <v>114</v>
      </c>
    </row>
    <row r="6" spans="1:17" s="23" customFormat="1" ht="19.5" thickBot="1">
      <c r="A6" s="56" t="s">
        <v>128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Q6" s="50" t="s">
        <v>115</v>
      </c>
    </row>
    <row r="7" spans="1:19" s="23" customFormat="1" ht="18" customHeight="1">
      <c r="A7" s="58" t="s">
        <v>60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Q7" s="51" t="s">
        <v>104</v>
      </c>
      <c r="R7" s="52"/>
      <c r="S7" s="53"/>
    </row>
    <row r="8" spans="1:19" s="23" customFormat="1" ht="18.75">
      <c r="A8" s="2"/>
      <c r="B8" s="2"/>
      <c r="C8" s="21"/>
      <c r="D8" s="21"/>
      <c r="E8" s="21"/>
      <c r="F8" s="21"/>
      <c r="G8" s="59" t="s">
        <v>2</v>
      </c>
      <c r="H8" s="59"/>
      <c r="I8" s="59" t="s">
        <v>3</v>
      </c>
      <c r="J8" s="59"/>
      <c r="K8" s="59" t="s">
        <v>4</v>
      </c>
      <c r="L8" s="59"/>
      <c r="M8" s="22" t="s">
        <v>67</v>
      </c>
      <c r="N8" s="22" t="s">
        <v>68</v>
      </c>
      <c r="O8" s="21"/>
      <c r="Q8" s="27" t="s">
        <v>109</v>
      </c>
      <c r="S8" s="28"/>
    </row>
    <row r="9" spans="1:19" s="23" customFormat="1" ht="18.75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108</v>
      </c>
      <c r="S9" s="28"/>
    </row>
    <row r="10" spans="1:19" s="23" customFormat="1" ht="19.5" customHeight="1">
      <c r="A10" s="4" t="s">
        <v>13</v>
      </c>
      <c r="B10" s="4" t="s">
        <v>78</v>
      </c>
      <c r="C10" s="4"/>
      <c r="D10" s="4"/>
      <c r="E10" s="5" t="s">
        <v>17</v>
      </c>
      <c r="F10" s="5">
        <v>2792</v>
      </c>
      <c r="G10" s="5">
        <v>170</v>
      </c>
      <c r="H10" s="5">
        <f aca="true" t="shared" si="0" ref="H10:H15">+G10+15</f>
        <v>185</v>
      </c>
      <c r="I10" s="6">
        <f>1000/(900+G10)</f>
        <v>0.9345794392523364</v>
      </c>
      <c r="J10" s="6">
        <f>1000/(900+H10)</f>
        <v>0.9216589861751152</v>
      </c>
      <c r="K10" s="4">
        <v>53</v>
      </c>
      <c r="L10" s="4">
        <v>44</v>
      </c>
      <c r="M10" s="24">
        <f>IF(K10&gt;0,K10+L10/60," ")</f>
        <v>53.733333333333334</v>
      </c>
      <c r="N10" s="24">
        <f>_xlfn.IFERROR(R10," ")</f>
        <v>50.218068535825545</v>
      </c>
      <c r="O10" s="4">
        <f>_xlfn.IFERROR(S10," ")</f>
        <v>2</v>
      </c>
      <c r="Q10" s="30" t="s">
        <v>107</v>
      </c>
      <c r="R10" s="23">
        <f>IF(M10&gt;0,IF(Q10="s",M10*I10,0)+IF(Q10="n",M10*J10,0)," ")</f>
        <v>50.218068535825545</v>
      </c>
      <c r="S10" s="28">
        <f>RANK(N10,$N$10:$N$21,1)</f>
        <v>2</v>
      </c>
    </row>
    <row r="11" spans="1:19" s="23" customFormat="1" ht="19.5" customHeight="1">
      <c r="A11" s="4" t="s">
        <v>15</v>
      </c>
      <c r="B11" s="4" t="s">
        <v>79</v>
      </c>
      <c r="C11" s="4"/>
      <c r="D11" s="4"/>
      <c r="E11" s="5" t="s">
        <v>17</v>
      </c>
      <c r="F11" s="5">
        <v>1024</v>
      </c>
      <c r="G11" s="5">
        <v>170</v>
      </c>
      <c r="H11" s="5">
        <f t="shared" si="0"/>
        <v>185</v>
      </c>
      <c r="I11" s="6">
        <f aca="true" t="shared" si="1" ref="I11:J13">1000/(900+G11)</f>
        <v>0.9345794392523364</v>
      </c>
      <c r="J11" s="6">
        <f t="shared" si="1"/>
        <v>0.9216589861751152</v>
      </c>
      <c r="K11" s="4"/>
      <c r="L11" s="4"/>
      <c r="M11" s="24" t="str">
        <f>IF(K11&gt;0,K11+L11/60," ")</f>
        <v> </v>
      </c>
      <c r="N11" s="24" t="str">
        <f>_xlfn.IFERROR(R11," ")</f>
        <v> </v>
      </c>
      <c r="O11" s="4" t="s">
        <v>123</v>
      </c>
      <c r="Q11" s="31" t="s">
        <v>105</v>
      </c>
      <c r="R11" s="23" t="e">
        <f aca="true" t="shared" si="2" ref="R11:R21">IF(M11&gt;0,IF(Q11="s",M11*I11,0)+IF(Q11="n",M11*J11,0)," ")</f>
        <v>#VALUE!</v>
      </c>
      <c r="S11" s="28" t="e">
        <f aca="true" t="shared" si="3" ref="S11:S21">RANK(N11,$N$10:$N$21,1)</f>
        <v>#VALUE!</v>
      </c>
    </row>
    <row r="12" spans="1:19" s="23" customFormat="1" ht="19.5" customHeight="1">
      <c r="A12" s="4" t="s">
        <v>16</v>
      </c>
      <c r="B12" s="4" t="s">
        <v>80</v>
      </c>
      <c r="C12" s="4"/>
      <c r="D12" s="4"/>
      <c r="E12" s="5" t="s">
        <v>17</v>
      </c>
      <c r="F12" s="5">
        <v>1742</v>
      </c>
      <c r="G12" s="5">
        <v>170</v>
      </c>
      <c r="H12" s="5">
        <f t="shared" si="0"/>
        <v>185</v>
      </c>
      <c r="I12" s="6">
        <f t="shared" si="1"/>
        <v>0.9345794392523364</v>
      </c>
      <c r="J12" s="6">
        <f t="shared" si="1"/>
        <v>0.9216589861751152</v>
      </c>
      <c r="K12" s="4">
        <v>55</v>
      </c>
      <c r="L12" s="4">
        <v>24</v>
      </c>
      <c r="M12" s="24">
        <f aca="true" t="shared" si="4" ref="M12:M21">IF(K12&gt;0,K12+L12/60," ")</f>
        <v>55.4</v>
      </c>
      <c r="N12" s="24">
        <f aca="true" t="shared" si="5" ref="N12:N21">_xlfn.IFERROR(R12," ")</f>
        <v>51.77570093457944</v>
      </c>
      <c r="O12" s="4">
        <f aca="true" t="shared" si="6" ref="O12:O21">_xlfn.IFERROR(S12," ")</f>
        <v>3</v>
      </c>
      <c r="Q12" s="31" t="s">
        <v>105</v>
      </c>
      <c r="R12" s="23">
        <f t="shared" si="2"/>
        <v>51.77570093457944</v>
      </c>
      <c r="S12" s="28">
        <f t="shared" si="3"/>
        <v>3</v>
      </c>
    </row>
    <row r="13" spans="1:19" s="23" customFormat="1" ht="19.5" customHeight="1">
      <c r="A13" s="4" t="s">
        <v>14</v>
      </c>
      <c r="B13" s="4" t="s">
        <v>81</v>
      </c>
      <c r="C13" s="4"/>
      <c r="D13" s="4"/>
      <c r="E13" s="5" t="s">
        <v>17</v>
      </c>
      <c r="F13" s="5">
        <v>3511</v>
      </c>
      <c r="G13" s="5">
        <v>170</v>
      </c>
      <c r="H13" s="5">
        <f t="shared" si="0"/>
        <v>185</v>
      </c>
      <c r="I13" s="6">
        <f t="shared" si="1"/>
        <v>0.9345794392523364</v>
      </c>
      <c r="J13" s="6">
        <f t="shared" si="1"/>
        <v>0.9216589861751152</v>
      </c>
      <c r="K13" s="4">
        <v>52</v>
      </c>
      <c r="L13" s="4">
        <v>46</v>
      </c>
      <c r="M13" s="24">
        <f t="shared" si="4"/>
        <v>52.766666666666666</v>
      </c>
      <c r="N13" s="24">
        <f t="shared" si="5"/>
        <v>49.31464174454828</v>
      </c>
      <c r="O13" s="4">
        <f t="shared" si="6"/>
        <v>1</v>
      </c>
      <c r="Q13" s="31" t="s">
        <v>105</v>
      </c>
      <c r="R13" s="23">
        <f t="shared" si="2"/>
        <v>49.31464174454828</v>
      </c>
      <c r="S13" s="28">
        <f t="shared" si="3"/>
        <v>1</v>
      </c>
    </row>
    <row r="14" spans="1:19" s="23" customFormat="1" ht="19.5" customHeight="1">
      <c r="A14" s="4" t="s">
        <v>73</v>
      </c>
      <c r="B14" s="4" t="s">
        <v>82</v>
      </c>
      <c r="C14" s="4"/>
      <c r="D14" s="4"/>
      <c r="E14" s="5" t="s">
        <v>17</v>
      </c>
      <c r="F14" s="5">
        <v>1248</v>
      </c>
      <c r="G14" s="5">
        <v>170</v>
      </c>
      <c r="H14" s="5">
        <f t="shared" si="0"/>
        <v>185</v>
      </c>
      <c r="I14" s="6">
        <f>1000/(900+G14)</f>
        <v>0.9345794392523364</v>
      </c>
      <c r="J14" s="6">
        <f>1000/(900+H14)</f>
        <v>0.9216589861751152</v>
      </c>
      <c r="K14" s="4">
        <v>76</v>
      </c>
      <c r="L14" s="4">
        <v>25</v>
      </c>
      <c r="M14" s="24">
        <f t="shared" si="4"/>
        <v>76.41666666666667</v>
      </c>
      <c r="N14" s="24">
        <f t="shared" si="5"/>
        <v>71.41744548286604</v>
      </c>
      <c r="O14" s="4">
        <f t="shared" si="6"/>
        <v>4</v>
      </c>
      <c r="Q14" s="31" t="s">
        <v>105</v>
      </c>
      <c r="R14" s="23">
        <f t="shared" si="2"/>
        <v>71.41744548286604</v>
      </c>
      <c r="S14" s="28">
        <f t="shared" si="3"/>
        <v>4</v>
      </c>
    </row>
    <row r="15" spans="1:19" s="23" customFormat="1" ht="19.5" customHeight="1">
      <c r="A15" s="4" t="s">
        <v>75</v>
      </c>
      <c r="B15" s="4" t="s">
        <v>103</v>
      </c>
      <c r="C15" s="4"/>
      <c r="D15" s="4"/>
      <c r="E15" s="5" t="s">
        <v>76</v>
      </c>
      <c r="F15" s="5"/>
      <c r="G15" s="5">
        <v>156</v>
      </c>
      <c r="H15" s="5">
        <f t="shared" si="0"/>
        <v>171</v>
      </c>
      <c r="I15" s="6">
        <f>1000/(900+G15)</f>
        <v>0.946969696969697</v>
      </c>
      <c r="J15" s="6">
        <f>1000/(900+H15)</f>
        <v>0.9337068160597572</v>
      </c>
      <c r="K15" s="4"/>
      <c r="L15" s="4"/>
      <c r="M15" s="24" t="str">
        <f t="shared" si="4"/>
        <v> </v>
      </c>
      <c r="N15" s="24" t="str">
        <f t="shared" si="5"/>
        <v> </v>
      </c>
      <c r="O15" s="4" t="str">
        <f t="shared" si="6"/>
        <v> </v>
      </c>
      <c r="Q15" s="31" t="s">
        <v>105</v>
      </c>
      <c r="R15" s="23" t="e">
        <f t="shared" si="2"/>
        <v>#VALUE!</v>
      </c>
      <c r="S15" s="28" t="e">
        <f t="shared" si="3"/>
        <v>#VALUE!</v>
      </c>
    </row>
    <row r="16" spans="1:19" s="23" customFormat="1" ht="19.5" customHeight="1">
      <c r="A16" s="4"/>
      <c r="B16" s="4"/>
      <c r="C16" s="4"/>
      <c r="D16" s="4"/>
      <c r="E16" s="5"/>
      <c r="F16" s="5"/>
      <c r="G16" s="5"/>
      <c r="H16" s="5"/>
      <c r="I16" s="6"/>
      <c r="J16" s="6"/>
      <c r="K16" s="4"/>
      <c r="L16" s="4"/>
      <c r="M16" s="24" t="str">
        <f t="shared" si="4"/>
        <v> </v>
      </c>
      <c r="N16" s="24" t="str">
        <f t="shared" si="5"/>
        <v> </v>
      </c>
      <c r="O16" s="4" t="str">
        <f t="shared" si="6"/>
        <v> </v>
      </c>
      <c r="Q16" s="31" t="s">
        <v>105</v>
      </c>
      <c r="R16" s="23" t="e">
        <f t="shared" si="2"/>
        <v>#VALUE!</v>
      </c>
      <c r="S16" s="28" t="e">
        <f t="shared" si="3"/>
        <v>#VALUE!</v>
      </c>
    </row>
    <row r="17" spans="1:19" s="23" customFormat="1" ht="19.5" customHeight="1">
      <c r="A17" s="4" t="s">
        <v>124</v>
      </c>
      <c r="B17" s="4" t="s">
        <v>126</v>
      </c>
      <c r="C17" s="4"/>
      <c r="D17" s="4"/>
      <c r="E17" s="5" t="s">
        <v>125</v>
      </c>
      <c r="F17" s="5">
        <v>119</v>
      </c>
      <c r="G17" s="5"/>
      <c r="H17" s="5"/>
      <c r="I17" s="6"/>
      <c r="J17" s="6"/>
      <c r="K17" s="4"/>
      <c r="L17" s="4"/>
      <c r="M17" s="24" t="str">
        <f t="shared" si="4"/>
        <v> </v>
      </c>
      <c r="N17" s="24" t="str">
        <f t="shared" si="5"/>
        <v> </v>
      </c>
      <c r="O17" s="4"/>
      <c r="Q17" s="31" t="s">
        <v>105</v>
      </c>
      <c r="R17" s="23" t="e">
        <f t="shared" si="2"/>
        <v>#VALUE!</v>
      </c>
      <c r="S17" s="28" t="e">
        <f t="shared" si="3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6"/>
      <c r="J18" s="6"/>
      <c r="K18" s="4"/>
      <c r="L18" s="4"/>
      <c r="M18" s="24" t="str">
        <f t="shared" si="4"/>
        <v> </v>
      </c>
      <c r="N18" s="24" t="str">
        <f t="shared" si="5"/>
        <v> </v>
      </c>
      <c r="O18" s="4" t="str">
        <f t="shared" si="6"/>
        <v> </v>
      </c>
      <c r="Q18" s="31" t="s">
        <v>105</v>
      </c>
      <c r="R18" s="23" t="e">
        <f t="shared" si="2"/>
        <v>#VALUE!</v>
      </c>
      <c r="S18" s="28" t="e">
        <f t="shared" si="3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6"/>
      <c r="J19" s="6"/>
      <c r="K19" s="4"/>
      <c r="L19" s="4"/>
      <c r="M19" s="24" t="str">
        <f t="shared" si="4"/>
        <v> </v>
      </c>
      <c r="N19" s="24" t="str">
        <f t="shared" si="5"/>
        <v> </v>
      </c>
      <c r="O19" s="4" t="str">
        <f t="shared" si="6"/>
        <v> </v>
      </c>
      <c r="Q19" s="31" t="s">
        <v>105</v>
      </c>
      <c r="R19" s="23" t="e">
        <f t="shared" si="2"/>
        <v>#VALUE!</v>
      </c>
      <c r="S19" s="28" t="e">
        <f t="shared" si="3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6"/>
      <c r="J20" s="6"/>
      <c r="K20" s="4"/>
      <c r="L20" s="4"/>
      <c r="M20" s="24" t="str">
        <f t="shared" si="4"/>
        <v> </v>
      </c>
      <c r="N20" s="24" t="str">
        <f t="shared" si="5"/>
        <v> </v>
      </c>
      <c r="O20" s="4" t="str">
        <f t="shared" si="6"/>
        <v> </v>
      </c>
      <c r="Q20" s="31" t="s">
        <v>105</v>
      </c>
      <c r="R20" s="23" t="e">
        <f t="shared" si="2"/>
        <v>#VALUE!</v>
      </c>
      <c r="S20" s="28" t="e">
        <f t="shared" si="3"/>
        <v>#VALUE!</v>
      </c>
    </row>
    <row r="21" spans="1:19" s="23" customFormat="1" ht="19.5" customHeight="1" thickBot="1">
      <c r="A21" s="4"/>
      <c r="B21" s="4"/>
      <c r="C21" s="4"/>
      <c r="D21" s="4"/>
      <c r="E21" s="5"/>
      <c r="F21" s="5"/>
      <c r="G21" s="5"/>
      <c r="H21" s="5"/>
      <c r="I21" s="6"/>
      <c r="J21" s="6"/>
      <c r="K21" s="4"/>
      <c r="L21" s="4"/>
      <c r="M21" s="24" t="str">
        <f t="shared" si="4"/>
        <v> </v>
      </c>
      <c r="N21" s="24" t="str">
        <f t="shared" si="5"/>
        <v> </v>
      </c>
      <c r="O21" s="4" t="str">
        <f t="shared" si="6"/>
        <v> </v>
      </c>
      <c r="Q21" s="32" t="s">
        <v>105</v>
      </c>
      <c r="R21" s="33" t="e">
        <f t="shared" si="2"/>
        <v>#VALUE!</v>
      </c>
      <c r="S21" s="34" t="e">
        <f t="shared" si="3"/>
        <v>#VALUE!</v>
      </c>
    </row>
    <row r="22" spans="1:17" s="23" customFormat="1" ht="21">
      <c r="A22" s="54" t="s">
        <v>121</v>
      </c>
      <c r="B22" s="54"/>
      <c r="C22" s="54"/>
      <c r="D22" s="54"/>
      <c r="E22" s="54"/>
      <c r="F22" s="54"/>
      <c r="G22" s="54"/>
      <c r="H22" s="54"/>
      <c r="I22" s="54"/>
      <c r="J22" s="54"/>
      <c r="K22" s="1"/>
      <c r="L22" s="1"/>
      <c r="M22" s="1"/>
      <c r="N22" s="1"/>
      <c r="O22" s="1"/>
      <c r="Q22" s="25"/>
    </row>
    <row r="23" spans="1:17" s="23" customFormat="1" ht="21">
      <c r="A23" s="57" t="s">
        <v>20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Q23" s="25"/>
    </row>
    <row r="24" spans="1:17" s="23" customFormat="1" ht="18.75">
      <c r="A24" s="55" t="s">
        <v>19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Q24" s="25"/>
    </row>
    <row r="25" spans="1:17" s="23" customFormat="1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s="25"/>
    </row>
    <row r="26" spans="1:17" s="23" customFormat="1" ht="18.75">
      <c r="A26" s="55" t="s">
        <v>69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Q26" s="25"/>
    </row>
    <row r="27" spans="1:17" s="23" customFormat="1" ht="18.75">
      <c r="A27" s="55" t="s">
        <v>70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Q27" s="25"/>
    </row>
  </sheetData>
  <sheetProtection/>
  <mergeCells count="12">
    <mergeCell ref="I8:J8"/>
    <mergeCell ref="K8:L8"/>
    <mergeCell ref="Q7:S7"/>
    <mergeCell ref="A22:J22"/>
    <mergeCell ref="A27:O27"/>
    <mergeCell ref="A5:O5"/>
    <mergeCell ref="A6:O6"/>
    <mergeCell ref="A23:O23"/>
    <mergeCell ref="A24:O24"/>
    <mergeCell ref="A26:O26"/>
    <mergeCell ref="A7:O7"/>
    <mergeCell ref="G8:H8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C6">
      <selection activeCell="M18" sqref="M18"/>
    </sheetView>
  </sheetViews>
  <sheetFormatPr defaultColWidth="9.140625" defaultRowHeight="15"/>
  <cols>
    <col min="1" max="1" width="15.7109375" style="0" customWidth="1"/>
    <col min="2" max="2" width="16.57421875" style="0" customWidth="1"/>
    <col min="3" max="3" width="9.281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9.7109375" style="0" customWidth="1"/>
    <col min="14" max="14" width="9.421875" style="0" customWidth="1"/>
    <col min="15" max="15" width="8.7109375" style="0" customWidth="1"/>
  </cols>
  <sheetData>
    <row r="1" ht="15">
      <c r="Q1" s="49" t="s">
        <v>110</v>
      </c>
    </row>
    <row r="2" ht="15">
      <c r="Q2" s="49" t="s">
        <v>112</v>
      </c>
    </row>
    <row r="3" ht="15">
      <c r="Q3" s="49" t="s">
        <v>113</v>
      </c>
    </row>
    <row r="4" ht="15">
      <c r="Q4" s="49" t="s">
        <v>111</v>
      </c>
    </row>
    <row r="5" spans="1:17" ht="18.75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Q5" s="50" t="s">
        <v>114</v>
      </c>
    </row>
    <row r="6" spans="1:17" ht="19.5" thickBot="1">
      <c r="A6" s="56" t="s">
        <v>128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Q6" s="50" t="s">
        <v>115</v>
      </c>
    </row>
    <row r="7" spans="1:19" ht="18" customHeight="1">
      <c r="A7" s="58" t="s">
        <v>60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Q7" s="51" t="s">
        <v>104</v>
      </c>
      <c r="R7" s="52"/>
      <c r="S7" s="53"/>
    </row>
    <row r="8" spans="1:19" s="23" customFormat="1" ht="18.75">
      <c r="A8" s="2"/>
      <c r="B8" s="2"/>
      <c r="C8" s="21"/>
      <c r="D8" s="21"/>
      <c r="E8" s="21"/>
      <c r="F8" s="21"/>
      <c r="G8" s="59" t="s">
        <v>2</v>
      </c>
      <c r="H8" s="59"/>
      <c r="I8" s="59" t="s">
        <v>3</v>
      </c>
      <c r="J8" s="59"/>
      <c r="K8" s="59" t="s">
        <v>4</v>
      </c>
      <c r="L8" s="59"/>
      <c r="M8" s="22" t="s">
        <v>67</v>
      </c>
      <c r="N8" s="22" t="s">
        <v>68</v>
      </c>
      <c r="O8" s="21"/>
      <c r="Q8" s="27" t="s">
        <v>109</v>
      </c>
      <c r="S8" s="28"/>
    </row>
    <row r="9" spans="1:19" s="23" customFormat="1" ht="18.75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108</v>
      </c>
      <c r="S9" s="28"/>
    </row>
    <row r="10" spans="1:19" s="23" customFormat="1" ht="19.5" customHeight="1">
      <c r="A10" s="4" t="s">
        <v>25</v>
      </c>
      <c r="B10" s="4" t="s">
        <v>83</v>
      </c>
      <c r="C10" s="4"/>
      <c r="D10" s="4"/>
      <c r="E10" s="5" t="s">
        <v>31</v>
      </c>
      <c r="F10" s="5">
        <v>212</v>
      </c>
      <c r="G10" s="5">
        <v>208</v>
      </c>
      <c r="H10" s="5">
        <f aca="true" t="shared" si="0" ref="H10:H18">+G10+15</f>
        <v>223</v>
      </c>
      <c r="I10" s="6">
        <f aca="true" t="shared" si="1" ref="I10:J18">1000/(900+G10)</f>
        <v>0.9025270758122743</v>
      </c>
      <c r="J10" s="6">
        <f t="shared" si="1"/>
        <v>0.8904719501335708</v>
      </c>
      <c r="K10" s="4"/>
      <c r="L10" s="4"/>
      <c r="M10" s="24" t="str">
        <f>IF(K10&gt;0,K10+L10/60," ")</f>
        <v> </v>
      </c>
      <c r="N10" s="24" t="str">
        <f>_xlfn.IFERROR(R10," ")</f>
        <v> </v>
      </c>
      <c r="O10" s="4" t="str">
        <f>_xlfn.IFERROR(S10," ")</f>
        <v> </v>
      </c>
      <c r="Q10" s="30" t="s">
        <v>106</v>
      </c>
      <c r="R10" s="23" t="e">
        <f>IF(M10&gt;0,IF(Q10="s",M10*I10,0)+IF(Q10="n",M10*J10,0)," ")</f>
        <v>#VALUE!</v>
      </c>
      <c r="S10" s="28" t="e">
        <f>RANK(N10,$N$10:$N$21,1)</f>
        <v>#VALUE!</v>
      </c>
    </row>
    <row r="11" spans="1:19" s="23" customFormat="1" ht="19.5" customHeight="1">
      <c r="A11" s="4" t="s">
        <v>23</v>
      </c>
      <c r="B11" s="4" t="s">
        <v>127</v>
      </c>
      <c r="C11" s="4"/>
      <c r="D11" s="4"/>
      <c r="E11" s="5" t="s">
        <v>29</v>
      </c>
      <c r="F11" s="5">
        <v>123</v>
      </c>
      <c r="G11" s="5">
        <v>206</v>
      </c>
      <c r="H11" s="5">
        <f t="shared" si="0"/>
        <v>221</v>
      </c>
      <c r="I11" s="6">
        <f t="shared" si="1"/>
        <v>0.9041591320072333</v>
      </c>
      <c r="J11" s="6">
        <f t="shared" si="1"/>
        <v>0.8920606601248885</v>
      </c>
      <c r="K11" s="4">
        <v>59</v>
      </c>
      <c r="L11" s="4">
        <v>51</v>
      </c>
      <c r="M11" s="24">
        <f aca="true" t="shared" si="2" ref="M11:M21">IF(K11&gt;0,K11+L11/60," ")</f>
        <v>59.85</v>
      </c>
      <c r="N11" s="24">
        <f aca="true" t="shared" si="3" ref="N11:O21">_xlfn.IFERROR(R11," ")</f>
        <v>54.11392405063292</v>
      </c>
      <c r="O11" s="4">
        <f t="shared" si="3"/>
        <v>1</v>
      </c>
      <c r="Q11" s="31" t="s">
        <v>105</v>
      </c>
      <c r="R11" s="23">
        <f aca="true" t="shared" si="4" ref="R11:R21">IF(M11&gt;0,IF(Q11="s",M11*I11,0)+IF(Q11="n",M11*J11,0)," ")</f>
        <v>54.11392405063292</v>
      </c>
      <c r="S11" s="28">
        <f aca="true" t="shared" si="5" ref="S11:S21">RANK(N11,$N$10:$N$21,1)</f>
        <v>1</v>
      </c>
    </row>
    <row r="12" spans="1:19" s="23" customFormat="1" ht="19.5" customHeight="1">
      <c r="A12" s="4" t="s">
        <v>71</v>
      </c>
      <c r="B12" s="4" t="s">
        <v>90</v>
      </c>
      <c r="C12" s="4"/>
      <c r="D12" s="4"/>
      <c r="E12" s="5" t="s">
        <v>72</v>
      </c>
      <c r="F12" s="5">
        <v>153</v>
      </c>
      <c r="G12" s="5">
        <v>223</v>
      </c>
      <c r="H12" s="5">
        <f>+G12+15</f>
        <v>238</v>
      </c>
      <c r="I12" s="6">
        <f>1000/(900+G12)</f>
        <v>0.8904719501335708</v>
      </c>
      <c r="J12" s="6">
        <f>1000/(900+H12)</f>
        <v>0.8787346221441125</v>
      </c>
      <c r="K12" s="4">
        <v>81</v>
      </c>
      <c r="L12" s="4">
        <v>14</v>
      </c>
      <c r="M12" s="24">
        <f t="shared" si="2"/>
        <v>81.23333333333333</v>
      </c>
      <c r="N12" s="24">
        <f t="shared" si="3"/>
        <v>72.33600474918374</v>
      </c>
      <c r="O12" s="4">
        <f t="shared" si="3"/>
        <v>5</v>
      </c>
      <c r="Q12" s="31" t="s">
        <v>107</v>
      </c>
      <c r="R12" s="23">
        <f t="shared" si="4"/>
        <v>72.33600474918374</v>
      </c>
      <c r="S12" s="28">
        <f t="shared" si="5"/>
        <v>5</v>
      </c>
    </row>
    <row r="13" spans="1:19" s="23" customFormat="1" ht="19.5" customHeight="1">
      <c r="A13" s="4" t="s">
        <v>24</v>
      </c>
      <c r="B13" s="4" t="s">
        <v>84</v>
      </c>
      <c r="C13" s="4"/>
      <c r="D13" s="4"/>
      <c r="E13" s="5" t="s">
        <v>30</v>
      </c>
      <c r="F13" s="5"/>
      <c r="G13" s="5">
        <v>222</v>
      </c>
      <c r="H13" s="5">
        <f t="shared" si="0"/>
        <v>237</v>
      </c>
      <c r="I13" s="6">
        <f t="shared" si="1"/>
        <v>0.8912655971479501</v>
      </c>
      <c r="J13" s="6">
        <f t="shared" si="1"/>
        <v>0.8795074758135444</v>
      </c>
      <c r="K13" s="4"/>
      <c r="L13" s="4"/>
      <c r="M13" s="24" t="str">
        <f t="shared" si="2"/>
        <v> </v>
      </c>
      <c r="N13" s="24" t="str">
        <f t="shared" si="3"/>
        <v> </v>
      </c>
      <c r="O13" s="4" t="str">
        <f t="shared" si="3"/>
        <v> </v>
      </c>
      <c r="Q13" s="31" t="s">
        <v>105</v>
      </c>
      <c r="R13" s="23" t="e">
        <f t="shared" si="4"/>
        <v>#VALUE!</v>
      </c>
      <c r="S13" s="28" t="e">
        <f t="shared" si="5"/>
        <v>#VALUE!</v>
      </c>
    </row>
    <row r="14" spans="1:19" s="23" customFormat="1" ht="19.5" customHeight="1">
      <c r="A14" s="4" t="s">
        <v>27</v>
      </c>
      <c r="B14" s="4" t="s">
        <v>85</v>
      </c>
      <c r="C14" s="4"/>
      <c r="D14" s="4"/>
      <c r="E14" s="5" t="s">
        <v>34</v>
      </c>
      <c r="F14" s="5">
        <v>2480</v>
      </c>
      <c r="G14" s="5">
        <v>221</v>
      </c>
      <c r="H14" s="5">
        <f t="shared" si="0"/>
        <v>236</v>
      </c>
      <c r="I14" s="6">
        <f t="shared" si="1"/>
        <v>0.8920606601248885</v>
      </c>
      <c r="J14" s="6">
        <f t="shared" si="1"/>
        <v>0.8802816901408451</v>
      </c>
      <c r="K14" s="4"/>
      <c r="L14" s="4"/>
      <c r="M14" s="24" t="str">
        <f t="shared" si="2"/>
        <v> </v>
      </c>
      <c r="N14" s="24" t="str">
        <f t="shared" si="3"/>
        <v> </v>
      </c>
      <c r="O14" s="4" t="str">
        <f t="shared" si="3"/>
        <v> </v>
      </c>
      <c r="Q14" s="31" t="s">
        <v>106</v>
      </c>
      <c r="R14" s="23" t="e">
        <f t="shared" si="4"/>
        <v>#VALUE!</v>
      </c>
      <c r="S14" s="28" t="e">
        <f t="shared" si="5"/>
        <v>#VALUE!</v>
      </c>
    </row>
    <row r="15" spans="1:19" s="23" customFormat="1" ht="19.5" customHeight="1">
      <c r="A15" s="4" t="s">
        <v>22</v>
      </c>
      <c r="B15" s="4" t="s">
        <v>86</v>
      </c>
      <c r="C15" s="4"/>
      <c r="D15" s="4"/>
      <c r="E15" s="5" t="s">
        <v>29</v>
      </c>
      <c r="F15" s="5">
        <v>75</v>
      </c>
      <c r="G15" s="5">
        <v>206</v>
      </c>
      <c r="H15" s="5">
        <f t="shared" si="0"/>
        <v>221</v>
      </c>
      <c r="I15" s="5">
        <f t="shared" si="1"/>
        <v>0.9041591320072333</v>
      </c>
      <c r="J15" s="6">
        <f t="shared" si="1"/>
        <v>0.8920606601248885</v>
      </c>
      <c r="K15" s="4">
        <v>67</v>
      </c>
      <c r="L15" s="4">
        <v>37</v>
      </c>
      <c r="M15" s="24">
        <f t="shared" si="2"/>
        <v>67.61666666666666</v>
      </c>
      <c r="N15" s="24">
        <f t="shared" si="3"/>
        <v>61.136226642555755</v>
      </c>
      <c r="O15" s="4">
        <f t="shared" si="3"/>
        <v>3</v>
      </c>
      <c r="Q15" s="31" t="s">
        <v>105</v>
      </c>
      <c r="R15" s="23">
        <f t="shared" si="4"/>
        <v>61.136226642555755</v>
      </c>
      <c r="S15" s="28">
        <f t="shared" si="5"/>
        <v>3</v>
      </c>
    </row>
    <row r="16" spans="1:19" s="23" customFormat="1" ht="19.5" customHeight="1">
      <c r="A16" s="4" t="s">
        <v>26</v>
      </c>
      <c r="B16" s="4" t="s">
        <v>87</v>
      </c>
      <c r="C16" s="4"/>
      <c r="D16" s="4"/>
      <c r="E16" s="5" t="s">
        <v>32</v>
      </c>
      <c r="F16" s="5">
        <v>6</v>
      </c>
      <c r="G16" s="5">
        <v>213</v>
      </c>
      <c r="H16" s="5">
        <f t="shared" si="0"/>
        <v>228</v>
      </c>
      <c r="I16" s="5">
        <f t="shared" si="1"/>
        <v>0.8984725965858041</v>
      </c>
      <c r="J16" s="6">
        <f t="shared" si="1"/>
        <v>0.8865248226950354</v>
      </c>
      <c r="K16" s="4">
        <v>64</v>
      </c>
      <c r="L16" s="4">
        <v>48</v>
      </c>
      <c r="M16" s="24">
        <f t="shared" si="2"/>
        <v>64.8</v>
      </c>
      <c r="N16" s="24">
        <f t="shared" si="3"/>
        <v>57.44680851063829</v>
      </c>
      <c r="O16" s="4">
        <f t="shared" si="3"/>
        <v>2</v>
      </c>
      <c r="Q16" s="31" t="s">
        <v>106</v>
      </c>
      <c r="R16" s="23">
        <f t="shared" si="4"/>
        <v>57.44680851063829</v>
      </c>
      <c r="S16" s="28">
        <f t="shared" si="5"/>
        <v>2</v>
      </c>
    </row>
    <row r="17" spans="1:19" s="23" customFormat="1" ht="19.5" customHeight="1">
      <c r="A17" s="4" t="s">
        <v>28</v>
      </c>
      <c r="B17" s="4" t="s">
        <v>88</v>
      </c>
      <c r="C17" s="4"/>
      <c r="D17" s="4"/>
      <c r="E17" s="5" t="s">
        <v>35</v>
      </c>
      <c r="F17" s="5">
        <v>1687</v>
      </c>
      <c r="G17" s="5">
        <v>222</v>
      </c>
      <c r="H17" s="5">
        <f t="shared" si="0"/>
        <v>237</v>
      </c>
      <c r="I17" s="5">
        <f t="shared" si="1"/>
        <v>0.8912655971479501</v>
      </c>
      <c r="J17" s="6">
        <f t="shared" si="1"/>
        <v>0.8795074758135444</v>
      </c>
      <c r="K17" s="4"/>
      <c r="L17" s="4"/>
      <c r="M17" s="24" t="str">
        <f t="shared" si="2"/>
        <v> </v>
      </c>
      <c r="N17" s="24" t="str">
        <f t="shared" si="3"/>
        <v> </v>
      </c>
      <c r="O17" s="4" t="str">
        <f t="shared" si="3"/>
        <v> </v>
      </c>
      <c r="Q17" s="31" t="s">
        <v>105</v>
      </c>
      <c r="R17" s="23" t="e">
        <f t="shared" si="4"/>
        <v>#VALUE!</v>
      </c>
      <c r="S17" s="28" t="e">
        <f t="shared" si="5"/>
        <v>#VALUE!</v>
      </c>
    </row>
    <row r="18" spans="1:19" s="23" customFormat="1" ht="19.5" customHeight="1">
      <c r="A18" s="4" t="s">
        <v>36</v>
      </c>
      <c r="B18" s="4" t="s">
        <v>89</v>
      </c>
      <c r="C18" s="4"/>
      <c r="D18" s="4"/>
      <c r="E18" s="5" t="s">
        <v>37</v>
      </c>
      <c r="F18" s="5">
        <v>1183</v>
      </c>
      <c r="G18" s="5">
        <v>213</v>
      </c>
      <c r="H18" s="5">
        <f t="shared" si="0"/>
        <v>228</v>
      </c>
      <c r="I18" s="5">
        <f t="shared" si="1"/>
        <v>0.8984725965858041</v>
      </c>
      <c r="J18" s="5">
        <f t="shared" si="1"/>
        <v>0.8865248226950354</v>
      </c>
      <c r="K18" s="4">
        <v>72</v>
      </c>
      <c r="L18" s="4">
        <v>40</v>
      </c>
      <c r="M18" s="24">
        <f t="shared" si="2"/>
        <v>72.66666666666667</v>
      </c>
      <c r="N18" s="24">
        <f t="shared" si="3"/>
        <v>65.2890086852351</v>
      </c>
      <c r="O18" s="4">
        <f t="shared" si="3"/>
        <v>4</v>
      </c>
      <c r="Q18" s="31" t="s">
        <v>105</v>
      </c>
      <c r="R18" s="23">
        <f t="shared" si="4"/>
        <v>65.2890086852351</v>
      </c>
      <c r="S18" s="28">
        <f t="shared" si="5"/>
        <v>4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5"/>
      <c r="J19" s="5"/>
      <c r="K19" s="4"/>
      <c r="L19" s="4"/>
      <c r="M19" s="24" t="str">
        <f t="shared" si="2"/>
        <v> </v>
      </c>
      <c r="N19" s="24" t="str">
        <f t="shared" si="3"/>
        <v> </v>
      </c>
      <c r="O19" s="4" t="str">
        <f t="shared" si="3"/>
        <v> </v>
      </c>
      <c r="Q19" s="31" t="s">
        <v>105</v>
      </c>
      <c r="R19" s="23" t="e">
        <f t="shared" si="4"/>
        <v>#VALUE!</v>
      </c>
      <c r="S19" s="28" t="e">
        <f t="shared" si="5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5"/>
      <c r="J20" s="5"/>
      <c r="K20" s="4"/>
      <c r="L20" s="4"/>
      <c r="M20" s="24" t="str">
        <f t="shared" si="2"/>
        <v> </v>
      </c>
      <c r="N20" s="24" t="str">
        <f t="shared" si="3"/>
        <v> </v>
      </c>
      <c r="O20" s="4" t="str">
        <f t="shared" si="3"/>
        <v> </v>
      </c>
      <c r="Q20" s="31" t="s">
        <v>105</v>
      </c>
      <c r="R20" s="23" t="e">
        <f t="shared" si="4"/>
        <v>#VALUE!</v>
      </c>
      <c r="S20" s="28" t="e">
        <f t="shared" si="5"/>
        <v>#VALUE!</v>
      </c>
    </row>
    <row r="21" spans="1:19" s="23" customFormat="1" ht="19.5" customHeight="1">
      <c r="A21" s="4"/>
      <c r="B21" s="4"/>
      <c r="C21" s="4"/>
      <c r="D21" s="4"/>
      <c r="E21" s="5"/>
      <c r="F21" s="5"/>
      <c r="G21" s="5"/>
      <c r="H21" s="5"/>
      <c r="I21" s="5"/>
      <c r="J21" s="5"/>
      <c r="K21" s="4"/>
      <c r="L21" s="4"/>
      <c r="M21" s="24" t="str">
        <f t="shared" si="2"/>
        <v> </v>
      </c>
      <c r="N21" s="24" t="str">
        <f t="shared" si="3"/>
        <v> </v>
      </c>
      <c r="O21" s="4" t="str">
        <f t="shared" si="3"/>
        <v> </v>
      </c>
      <c r="Q21" s="31" t="s">
        <v>105</v>
      </c>
      <c r="R21" s="23" t="e">
        <f t="shared" si="4"/>
        <v>#VALUE!</v>
      </c>
      <c r="S21" s="28" t="e">
        <f t="shared" si="5"/>
        <v>#VALUE!</v>
      </c>
    </row>
    <row r="22" spans="1:19" s="23" customFormat="1" ht="19.5" customHeight="1" thickBot="1">
      <c r="A22" s="4"/>
      <c r="B22" s="4"/>
      <c r="C22" s="4"/>
      <c r="D22" s="4"/>
      <c r="E22" s="5"/>
      <c r="F22" s="5"/>
      <c r="G22" s="5"/>
      <c r="H22" s="5"/>
      <c r="I22" s="5"/>
      <c r="J22" s="5"/>
      <c r="K22" s="4"/>
      <c r="L22" s="4"/>
      <c r="M22" s="24" t="str">
        <f>IF(K22&gt;0,K22+L22/60," ")</f>
        <v> </v>
      </c>
      <c r="N22" s="24" t="str">
        <f>_xlfn.IFERROR(R22," ")</f>
        <v> </v>
      </c>
      <c r="O22" s="4" t="str">
        <f>_xlfn.IFERROR(S22," ")</f>
        <v> </v>
      </c>
      <c r="Q22" s="32" t="s">
        <v>105</v>
      </c>
      <c r="R22" s="33" t="e">
        <f>IF(M22&gt;0,IF(Q22="s",M22*I22,0)+IF(Q22="n",M22*J22,0)," ")</f>
        <v>#VALUE!</v>
      </c>
      <c r="S22" s="34" t="e">
        <f>RANK(N22,$N$10:$N$21,1)</f>
        <v>#VALUE!</v>
      </c>
    </row>
    <row r="23" spans="1:15" s="23" customFormat="1" ht="21">
      <c r="A23" s="54" t="s">
        <v>119</v>
      </c>
      <c r="B23" s="54"/>
      <c r="C23" s="54"/>
      <c r="D23" s="54"/>
      <c r="E23" s="54"/>
      <c r="F23" s="54"/>
      <c r="G23" s="54"/>
      <c r="H23" s="54"/>
      <c r="I23" s="54"/>
      <c r="J23" s="54"/>
      <c r="K23" s="1"/>
      <c r="L23" s="1"/>
      <c r="M23" s="1"/>
      <c r="N23" s="1"/>
      <c r="O23" s="1"/>
    </row>
    <row r="24" spans="1:15" s="23" customFormat="1" ht="21">
      <c r="A24" s="57" t="s">
        <v>20</v>
      </c>
      <c r="B24" s="57"/>
      <c r="C24" s="57"/>
      <c r="D24" s="57"/>
      <c r="E24" s="57"/>
      <c r="F24" s="57"/>
      <c r="G24" s="57"/>
      <c r="H24" s="57"/>
      <c r="I24" s="57"/>
      <c r="J24" s="57"/>
      <c r="K24" s="1"/>
      <c r="L24" s="1"/>
      <c r="M24" s="1"/>
      <c r="N24" s="1"/>
      <c r="O24" s="1"/>
    </row>
    <row r="25" spans="1:15" ht="18.75">
      <c r="A25" s="55" t="s">
        <v>19</v>
      </c>
      <c r="B25" s="55"/>
      <c r="C25" s="55"/>
      <c r="D25" s="55"/>
      <c r="E25" s="55"/>
      <c r="F25" s="55"/>
      <c r="G25" s="55"/>
      <c r="H25" s="55"/>
      <c r="I25" s="55"/>
      <c r="J25" s="55"/>
      <c r="K25" s="1"/>
      <c r="L25" s="1"/>
      <c r="M25" s="1"/>
      <c r="N25" s="1"/>
      <c r="O25" s="1"/>
    </row>
    <row r="26" spans="1:15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55" t="s">
        <v>69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1:15" ht="18.75">
      <c r="A28" s="55" t="s">
        <v>70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</sheetData>
  <sheetProtection/>
  <mergeCells count="12">
    <mergeCell ref="Q7:S7"/>
    <mergeCell ref="A23:J23"/>
    <mergeCell ref="A27:O27"/>
    <mergeCell ref="A28:O28"/>
    <mergeCell ref="A24:J24"/>
    <mergeCell ref="A25:J25"/>
    <mergeCell ref="A5:O5"/>
    <mergeCell ref="A6:O6"/>
    <mergeCell ref="G8:H8"/>
    <mergeCell ref="I8:J8"/>
    <mergeCell ref="K8:L8"/>
    <mergeCell ref="A7:O7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PageLayoutView="0" workbookViewId="0" topLeftCell="D1">
      <selection activeCell="M15" sqref="M15"/>
    </sheetView>
  </sheetViews>
  <sheetFormatPr defaultColWidth="9.140625" defaultRowHeight="15"/>
  <cols>
    <col min="1" max="1" width="14.00390625" style="0" customWidth="1"/>
    <col min="2" max="2" width="16.7109375" style="0" customWidth="1"/>
    <col min="3" max="3" width="10.85156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9.140625" style="0" customWidth="1"/>
    <col min="14" max="14" width="9.28125" style="0" customWidth="1"/>
    <col min="15" max="15" width="8.7109375" style="0" customWidth="1"/>
  </cols>
  <sheetData>
    <row r="1" ht="15">
      <c r="Q1" s="49" t="s">
        <v>110</v>
      </c>
    </row>
    <row r="2" ht="15">
      <c r="Q2" s="49" t="s">
        <v>112</v>
      </c>
    </row>
    <row r="3" ht="15">
      <c r="Q3" s="49" t="s">
        <v>113</v>
      </c>
    </row>
    <row r="4" ht="15">
      <c r="Q4" s="49" t="s">
        <v>111</v>
      </c>
    </row>
    <row r="5" spans="1:17" ht="18.75">
      <c r="A5" s="56" t="s">
        <v>57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Q5" s="50" t="s">
        <v>114</v>
      </c>
    </row>
    <row r="6" spans="1:17" ht="18.75">
      <c r="A6" s="56" t="s">
        <v>128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Q6" s="50" t="s">
        <v>115</v>
      </c>
    </row>
    <row r="7" spans="1:19" ht="18" customHeight="1">
      <c r="A7" s="58" t="s">
        <v>60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Q7" s="60" t="s">
        <v>104</v>
      </c>
      <c r="R7" s="60"/>
      <c r="S7" s="60"/>
    </row>
    <row r="8" spans="1:19" s="23" customFormat="1" ht="18.75">
      <c r="A8" s="2"/>
      <c r="B8" s="2">
        <v>173</v>
      </c>
      <c r="C8" s="21"/>
      <c r="D8" s="21"/>
      <c r="E8" s="21"/>
      <c r="F8" s="21"/>
      <c r="G8" s="59" t="s">
        <v>2</v>
      </c>
      <c r="H8" s="59"/>
      <c r="I8" s="59" t="s">
        <v>3</v>
      </c>
      <c r="J8" s="59"/>
      <c r="K8" s="59" t="s">
        <v>4</v>
      </c>
      <c r="L8" s="59"/>
      <c r="M8" s="22" t="s">
        <v>67</v>
      </c>
      <c r="N8" s="22" t="s">
        <v>68</v>
      </c>
      <c r="O8" s="21"/>
      <c r="Q8" s="35" t="s">
        <v>109</v>
      </c>
      <c r="R8" s="36"/>
      <c r="S8" s="36"/>
    </row>
    <row r="9" spans="1:19" s="23" customFormat="1" ht="18.75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37" t="s">
        <v>108</v>
      </c>
      <c r="R9" s="36"/>
      <c r="S9" s="36"/>
    </row>
    <row r="10" spans="1:19" s="23" customFormat="1" ht="19.5" customHeight="1">
      <c r="A10" s="4" t="s">
        <v>45</v>
      </c>
      <c r="B10" s="4" t="s">
        <v>98</v>
      </c>
      <c r="C10" s="4"/>
      <c r="D10" s="4"/>
      <c r="E10" s="5" t="s">
        <v>46</v>
      </c>
      <c r="F10" s="5">
        <v>485</v>
      </c>
      <c r="G10" s="5">
        <v>167</v>
      </c>
      <c r="H10" s="5">
        <f aca="true" t="shared" si="0" ref="H10:H16">+G10+15</f>
        <v>182</v>
      </c>
      <c r="I10" s="48">
        <f aca="true" t="shared" si="1" ref="I10:J16">1000/(900+G10)</f>
        <v>0.9372071227741331</v>
      </c>
      <c r="J10" s="48">
        <f t="shared" si="1"/>
        <v>0.9242144177449169</v>
      </c>
      <c r="K10" s="4">
        <v>30</v>
      </c>
      <c r="L10" s="4">
        <v>26</v>
      </c>
      <c r="M10" s="45">
        <f aca="true" t="shared" si="2" ref="M10:M20">IF(K10&gt;0,K10+L10/60," ")</f>
        <v>30.433333333333334</v>
      </c>
      <c r="N10" s="45">
        <f aca="true" t="shared" si="3" ref="N10:N20">_xlfn.IFERROR(R10," ")</f>
        <v>28.126925446703638</v>
      </c>
      <c r="O10" s="46">
        <f aca="true" t="shared" si="4" ref="O10:O20">_xlfn.IFERROR(S10," ")</f>
        <v>1</v>
      </c>
      <c r="Q10" s="8" t="s">
        <v>106</v>
      </c>
      <c r="R10" s="44">
        <f>IF(M10&gt;0,IF(Q10="s",M10*I10,0)+IF(Q10="n",M10*J10,0)," ")</f>
        <v>28.126925446703638</v>
      </c>
      <c r="S10" s="44">
        <f>RANK(N10,$N$10:$N$21,1)</f>
        <v>1</v>
      </c>
    </row>
    <row r="11" spans="1:19" s="23" customFormat="1" ht="19.5" customHeight="1">
      <c r="A11" s="4" t="s">
        <v>50</v>
      </c>
      <c r="B11" s="4" t="s">
        <v>99</v>
      </c>
      <c r="C11" s="4"/>
      <c r="D11" s="4"/>
      <c r="E11" s="5" t="s">
        <v>51</v>
      </c>
      <c r="F11" s="5">
        <v>97</v>
      </c>
      <c r="G11" s="5">
        <v>186</v>
      </c>
      <c r="H11" s="5">
        <f t="shared" si="0"/>
        <v>201</v>
      </c>
      <c r="I11" s="48">
        <f t="shared" si="1"/>
        <v>0.9208103130755064</v>
      </c>
      <c r="J11" s="48">
        <f t="shared" si="1"/>
        <v>0.9082652134423251</v>
      </c>
      <c r="K11" s="4">
        <v>33</v>
      </c>
      <c r="L11" s="4">
        <v>12</v>
      </c>
      <c r="M11" s="45">
        <f t="shared" si="2"/>
        <v>33.2</v>
      </c>
      <c r="N11" s="45">
        <f t="shared" si="3"/>
        <v>30.154405086285198</v>
      </c>
      <c r="O11" s="46">
        <f t="shared" si="4"/>
        <v>2</v>
      </c>
      <c r="Q11" s="38" t="s">
        <v>106</v>
      </c>
      <c r="R11" s="44">
        <f aca="true" t="shared" si="5" ref="R11:R20">IF(M11&gt;0,IF(Q11="s",M11*I11,0)+IF(Q11="n",M11*J11,0)," ")</f>
        <v>30.154405086285198</v>
      </c>
      <c r="S11" s="44">
        <f aca="true" t="shared" si="6" ref="S11:S20">RANK(N11,$N$10:$N$21,1)</f>
        <v>2</v>
      </c>
    </row>
    <row r="12" spans="1:19" s="23" customFormat="1" ht="19.5" customHeight="1">
      <c r="A12" s="4" t="s">
        <v>53</v>
      </c>
      <c r="B12" s="4" t="s">
        <v>100</v>
      </c>
      <c r="C12" s="4"/>
      <c r="D12" s="4"/>
      <c r="E12" s="5" t="s">
        <v>54</v>
      </c>
      <c r="F12" s="5">
        <v>144</v>
      </c>
      <c r="G12" s="5">
        <v>194</v>
      </c>
      <c r="H12" s="5">
        <f t="shared" si="0"/>
        <v>209</v>
      </c>
      <c r="I12" s="48">
        <f t="shared" si="1"/>
        <v>0.9140767824497258</v>
      </c>
      <c r="J12" s="48">
        <f t="shared" si="1"/>
        <v>0.9017132551848512</v>
      </c>
      <c r="K12" s="4"/>
      <c r="L12" s="4"/>
      <c r="M12" s="45" t="str">
        <f t="shared" si="2"/>
        <v> </v>
      </c>
      <c r="N12" s="45" t="str">
        <f t="shared" si="3"/>
        <v> </v>
      </c>
      <c r="O12" s="46" t="str">
        <f t="shared" si="4"/>
        <v> </v>
      </c>
      <c r="Q12" s="38" t="s">
        <v>106</v>
      </c>
      <c r="R12" s="44" t="e">
        <f t="shared" si="5"/>
        <v>#VALUE!</v>
      </c>
      <c r="S12" s="44" t="e">
        <f t="shared" si="6"/>
        <v>#VALUE!</v>
      </c>
    </row>
    <row r="13" spans="1:19" s="23" customFormat="1" ht="19.5" customHeight="1">
      <c r="A13" s="4" t="s">
        <v>48</v>
      </c>
      <c r="B13" s="4" t="s">
        <v>101</v>
      </c>
      <c r="C13" s="4"/>
      <c r="D13" s="4"/>
      <c r="E13" s="5" t="s">
        <v>49</v>
      </c>
      <c r="F13" s="5">
        <v>505</v>
      </c>
      <c r="G13" s="5">
        <v>188</v>
      </c>
      <c r="H13" s="5">
        <f t="shared" si="0"/>
        <v>203</v>
      </c>
      <c r="I13" s="48">
        <f t="shared" si="1"/>
        <v>0.9191176470588235</v>
      </c>
      <c r="J13" s="48">
        <f t="shared" si="1"/>
        <v>0.9066183136899365</v>
      </c>
      <c r="K13" s="4">
        <v>39</v>
      </c>
      <c r="L13" s="4">
        <v>29</v>
      </c>
      <c r="M13" s="45">
        <f t="shared" si="2"/>
        <v>39.483333333333334</v>
      </c>
      <c r="N13" s="45">
        <f t="shared" si="3"/>
        <v>35.796313085524325</v>
      </c>
      <c r="O13" s="46">
        <f t="shared" si="4"/>
        <v>4</v>
      </c>
      <c r="Q13" s="38" t="s">
        <v>106</v>
      </c>
      <c r="R13" s="44">
        <f t="shared" si="5"/>
        <v>35.796313085524325</v>
      </c>
      <c r="S13" s="44">
        <f t="shared" si="6"/>
        <v>4</v>
      </c>
    </row>
    <row r="14" spans="1:19" s="23" customFormat="1" ht="19.5" customHeight="1">
      <c r="A14" s="4" t="s">
        <v>55</v>
      </c>
      <c r="B14" s="4" t="s">
        <v>116</v>
      </c>
      <c r="C14" s="4"/>
      <c r="D14" s="4"/>
      <c r="E14" s="5" t="s">
        <v>56</v>
      </c>
      <c r="F14" s="5">
        <v>24</v>
      </c>
      <c r="G14" s="5">
        <v>201</v>
      </c>
      <c r="H14" s="5">
        <f t="shared" si="0"/>
        <v>216</v>
      </c>
      <c r="I14" s="48">
        <f t="shared" si="1"/>
        <v>0.9082652134423251</v>
      </c>
      <c r="J14" s="48">
        <f t="shared" si="1"/>
        <v>0.8960573476702509</v>
      </c>
      <c r="K14" s="4"/>
      <c r="L14" s="4"/>
      <c r="M14" s="45" t="str">
        <f t="shared" si="2"/>
        <v> </v>
      </c>
      <c r="N14" s="45" t="str">
        <f t="shared" si="3"/>
        <v> </v>
      </c>
      <c r="O14" s="46" t="str">
        <f t="shared" si="4"/>
        <v> </v>
      </c>
      <c r="Q14" s="38" t="s">
        <v>106</v>
      </c>
      <c r="R14" s="44" t="e">
        <f t="shared" si="5"/>
        <v>#VALUE!</v>
      </c>
      <c r="S14" s="44" t="e">
        <f t="shared" si="6"/>
        <v>#VALUE!</v>
      </c>
    </row>
    <row r="15" spans="1:19" s="23" customFormat="1" ht="19.5" customHeight="1">
      <c r="A15" s="4" t="s">
        <v>52</v>
      </c>
      <c r="B15" s="4" t="s">
        <v>122</v>
      </c>
      <c r="C15" s="4"/>
      <c r="D15" s="4"/>
      <c r="E15" s="5" t="s">
        <v>54</v>
      </c>
      <c r="F15" s="5">
        <v>11</v>
      </c>
      <c r="G15" s="5">
        <v>194</v>
      </c>
      <c r="H15" s="5">
        <f t="shared" si="0"/>
        <v>209</v>
      </c>
      <c r="I15" s="48">
        <f t="shared" si="1"/>
        <v>0.9140767824497258</v>
      </c>
      <c r="J15" s="48">
        <f t="shared" si="1"/>
        <v>0.9017132551848512</v>
      </c>
      <c r="K15" s="4">
        <v>37</v>
      </c>
      <c r="L15" s="4">
        <v>27</v>
      </c>
      <c r="M15" s="45">
        <f t="shared" si="2"/>
        <v>37.45</v>
      </c>
      <c r="N15" s="45">
        <f t="shared" si="3"/>
        <v>33.76916140667268</v>
      </c>
      <c r="O15" s="46">
        <f t="shared" si="4"/>
        <v>3</v>
      </c>
      <c r="Q15" s="38" t="s">
        <v>106</v>
      </c>
      <c r="R15" s="44">
        <f t="shared" si="5"/>
        <v>33.76916140667268</v>
      </c>
      <c r="S15" s="44">
        <f t="shared" si="6"/>
        <v>3</v>
      </c>
    </row>
    <row r="16" spans="1:19" s="23" customFormat="1" ht="19.5" customHeight="1">
      <c r="A16" s="4" t="s">
        <v>47</v>
      </c>
      <c r="B16" s="4" t="s">
        <v>117</v>
      </c>
      <c r="C16" s="4"/>
      <c r="D16" s="4"/>
      <c r="E16" s="5" t="s">
        <v>118</v>
      </c>
      <c r="F16" s="5">
        <v>303</v>
      </c>
      <c r="G16" s="5">
        <v>184</v>
      </c>
      <c r="H16" s="5">
        <f t="shared" si="0"/>
        <v>199</v>
      </c>
      <c r="I16" s="48">
        <f t="shared" si="1"/>
        <v>0.922509225092251</v>
      </c>
      <c r="J16" s="48">
        <f t="shared" si="1"/>
        <v>0.9099181073703366</v>
      </c>
      <c r="K16" s="4"/>
      <c r="L16" s="4"/>
      <c r="M16" s="45" t="str">
        <f t="shared" si="2"/>
        <v> </v>
      </c>
      <c r="N16" s="45" t="str">
        <f t="shared" si="3"/>
        <v> </v>
      </c>
      <c r="O16" s="46" t="str">
        <f t="shared" si="4"/>
        <v> </v>
      </c>
      <c r="Q16" s="38" t="s">
        <v>106</v>
      </c>
      <c r="R16" s="44" t="e">
        <f t="shared" si="5"/>
        <v>#VALUE!</v>
      </c>
      <c r="S16" s="44" t="e">
        <f t="shared" si="6"/>
        <v>#VALUE!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48"/>
      <c r="J17" s="48"/>
      <c r="K17" s="4"/>
      <c r="L17" s="4"/>
      <c r="M17" s="45" t="str">
        <f t="shared" si="2"/>
        <v> </v>
      </c>
      <c r="N17" s="45" t="str">
        <f t="shared" si="3"/>
        <v> </v>
      </c>
      <c r="O17" s="46" t="str">
        <f t="shared" si="4"/>
        <v> </v>
      </c>
      <c r="Q17" s="38" t="s">
        <v>106</v>
      </c>
      <c r="R17" s="44" t="e">
        <f t="shared" si="5"/>
        <v>#VALUE!</v>
      </c>
      <c r="S17" s="44" t="e">
        <f t="shared" si="6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48"/>
      <c r="J18" s="48"/>
      <c r="K18" s="4"/>
      <c r="L18" s="4"/>
      <c r="M18" s="45" t="str">
        <f t="shared" si="2"/>
        <v> </v>
      </c>
      <c r="N18" s="45" t="str">
        <f t="shared" si="3"/>
        <v> </v>
      </c>
      <c r="O18" s="46" t="str">
        <f t="shared" si="4"/>
        <v> </v>
      </c>
      <c r="Q18" s="38" t="s">
        <v>106</v>
      </c>
      <c r="R18" s="44" t="e">
        <f t="shared" si="5"/>
        <v>#VALUE!</v>
      </c>
      <c r="S18" s="44" t="e">
        <f t="shared" si="6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48"/>
      <c r="J19" s="48"/>
      <c r="K19" s="4"/>
      <c r="L19" s="4"/>
      <c r="M19" s="45" t="str">
        <f t="shared" si="2"/>
        <v> </v>
      </c>
      <c r="N19" s="45" t="str">
        <f t="shared" si="3"/>
        <v> </v>
      </c>
      <c r="O19" s="46" t="str">
        <f t="shared" si="4"/>
        <v> </v>
      </c>
      <c r="Q19" s="38" t="s">
        <v>106</v>
      </c>
      <c r="R19" s="44" t="e">
        <f t="shared" si="5"/>
        <v>#VALUE!</v>
      </c>
      <c r="S19" s="44" t="e">
        <f t="shared" si="6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48"/>
      <c r="J20" s="48"/>
      <c r="K20" s="4"/>
      <c r="L20" s="4"/>
      <c r="M20" s="45" t="str">
        <f t="shared" si="2"/>
        <v> </v>
      </c>
      <c r="N20" s="45" t="str">
        <f t="shared" si="3"/>
        <v> </v>
      </c>
      <c r="O20" s="46" t="str">
        <f t="shared" si="4"/>
        <v> </v>
      </c>
      <c r="Q20" s="38" t="s">
        <v>106</v>
      </c>
      <c r="R20" s="44" t="e">
        <f t="shared" si="5"/>
        <v>#VALUE!</v>
      </c>
      <c r="S20" s="44" t="e">
        <f t="shared" si="6"/>
        <v>#VALUE!</v>
      </c>
    </row>
    <row r="21" spans="1:17" s="23" customFormat="1" ht="21">
      <c r="A21" s="57" t="s">
        <v>120</v>
      </c>
      <c r="B21" s="57"/>
      <c r="C21" s="57"/>
      <c r="D21" s="57"/>
      <c r="E21" s="57"/>
      <c r="F21" s="57"/>
      <c r="G21" s="57"/>
      <c r="H21" s="57"/>
      <c r="I21" s="57"/>
      <c r="J21" s="57"/>
      <c r="K21" s="1"/>
      <c r="L21" s="1"/>
      <c r="M21" s="1"/>
      <c r="N21" s="1"/>
      <c r="O21" s="1"/>
      <c r="Q21" s="26"/>
    </row>
    <row r="22" spans="1:15" s="23" customFormat="1" ht="21">
      <c r="A22" s="57" t="s">
        <v>20</v>
      </c>
      <c r="B22" s="57"/>
      <c r="C22" s="57"/>
      <c r="D22" s="57"/>
      <c r="E22" s="57"/>
      <c r="F22" s="57"/>
      <c r="G22" s="57"/>
      <c r="H22" s="57"/>
      <c r="I22" s="57"/>
      <c r="J22" s="57"/>
      <c r="K22" s="1"/>
      <c r="L22" s="1"/>
      <c r="M22" s="1"/>
      <c r="N22" s="1"/>
      <c r="O22" s="1"/>
    </row>
    <row r="23" spans="1:15" ht="18.75">
      <c r="A23" s="55" t="s">
        <v>19</v>
      </c>
      <c r="B23" s="55"/>
      <c r="C23" s="55"/>
      <c r="D23" s="55"/>
      <c r="E23" s="55"/>
      <c r="F23" s="55"/>
      <c r="G23" s="55"/>
      <c r="H23" s="55"/>
      <c r="I23" s="55"/>
      <c r="J23" s="55"/>
      <c r="K23" s="1"/>
      <c r="L23" s="1"/>
      <c r="M23" s="1"/>
      <c r="N23" s="47"/>
      <c r="O23" s="1"/>
    </row>
    <row r="24" spans="1:15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55" t="s">
        <v>69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18.75">
      <c r="A26" s="55" t="s">
        <v>70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</sheetData>
  <sheetProtection/>
  <mergeCells count="12">
    <mergeCell ref="Q7:S7"/>
    <mergeCell ref="A21:J21"/>
    <mergeCell ref="A25:O25"/>
    <mergeCell ref="A26:O26"/>
    <mergeCell ref="A22:J22"/>
    <mergeCell ref="A23:J23"/>
    <mergeCell ref="A5:O5"/>
    <mergeCell ref="A6:O6"/>
    <mergeCell ref="G8:H8"/>
    <mergeCell ref="I8:J8"/>
    <mergeCell ref="K8:L8"/>
    <mergeCell ref="A7:O7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selection activeCell="U11" sqref="U11"/>
    </sheetView>
  </sheetViews>
  <sheetFormatPr defaultColWidth="9.140625" defaultRowHeight="15"/>
  <cols>
    <col min="1" max="13" width="6.7109375" style="7" customWidth="1"/>
    <col min="14" max="14" width="6.7109375" style="0" customWidth="1"/>
    <col min="15" max="15" width="2.421875" style="0" customWidth="1"/>
  </cols>
  <sheetData>
    <row r="1" spans="1:19" ht="21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5">
      <c r="A2" s="61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5">
      <c r="A3" s="61" t="s">
        <v>63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ht="15.75" thickBot="1"/>
    <row r="5" spans="1:19" ht="15">
      <c r="A5" s="10" t="s">
        <v>64</v>
      </c>
      <c r="B5" s="11" t="s">
        <v>3</v>
      </c>
      <c r="C5" s="12" t="s">
        <v>64</v>
      </c>
      <c r="D5" s="11" t="s">
        <v>3</v>
      </c>
      <c r="E5" s="12" t="s">
        <v>64</v>
      </c>
      <c r="F5" s="11" t="s">
        <v>3</v>
      </c>
      <c r="G5" s="12" t="s">
        <v>64</v>
      </c>
      <c r="H5" s="11" t="s">
        <v>3</v>
      </c>
      <c r="I5" s="12" t="s">
        <v>64</v>
      </c>
      <c r="J5" s="11" t="s">
        <v>3</v>
      </c>
      <c r="K5" s="12" t="s">
        <v>64</v>
      </c>
      <c r="L5" s="11" t="s">
        <v>3</v>
      </c>
      <c r="M5" s="12" t="s">
        <v>64</v>
      </c>
      <c r="N5" s="13" t="s">
        <v>3</v>
      </c>
      <c r="O5" s="20"/>
      <c r="P5" s="10" t="s">
        <v>65</v>
      </c>
      <c r="Q5" s="11" t="s">
        <v>66</v>
      </c>
      <c r="R5" s="12" t="s">
        <v>65</v>
      </c>
      <c r="S5" s="13" t="s">
        <v>66</v>
      </c>
    </row>
    <row r="6" spans="1:19" ht="15">
      <c r="A6" s="14">
        <v>80</v>
      </c>
      <c r="B6" s="9">
        <f>1000/(900+A6)</f>
        <v>1.0204081632653061</v>
      </c>
      <c r="C6" s="8">
        <v>110</v>
      </c>
      <c r="D6" s="9">
        <f aca="true" t="shared" si="0" ref="D6:D35">1000/(900+C6)</f>
        <v>0.9900990099009901</v>
      </c>
      <c r="E6" s="8">
        <v>140</v>
      </c>
      <c r="F6" s="9">
        <f aca="true" t="shared" si="1" ref="F6:F35">1000/(900+E6)</f>
        <v>0.9615384615384616</v>
      </c>
      <c r="G6" s="8">
        <v>170</v>
      </c>
      <c r="H6" s="9">
        <f aca="true" t="shared" si="2" ref="H6:H35">1000/(900+G6)</f>
        <v>0.9345794392523364</v>
      </c>
      <c r="I6" s="8">
        <v>200</v>
      </c>
      <c r="J6" s="9">
        <f aca="true" t="shared" si="3" ref="J6:J35">1000/(900+I6)</f>
        <v>0.9090909090909091</v>
      </c>
      <c r="K6" s="8">
        <v>230</v>
      </c>
      <c r="L6" s="9">
        <f aca="true" t="shared" si="4" ref="L6:L35">1000/(900+K6)</f>
        <v>0.8849557522123894</v>
      </c>
      <c r="M6" s="8">
        <v>260</v>
      </c>
      <c r="N6" s="15">
        <f aca="true" t="shared" si="5" ref="N6:N35">1000/(900+M6)</f>
        <v>0.8620689655172413</v>
      </c>
      <c r="O6" s="20"/>
      <c r="P6" s="14">
        <v>1</v>
      </c>
      <c r="Q6" s="9">
        <f>+P6/60</f>
        <v>0.016666666666666666</v>
      </c>
      <c r="R6" s="8">
        <v>30</v>
      </c>
      <c r="S6" s="15">
        <f>+R6/60</f>
        <v>0.5</v>
      </c>
    </row>
    <row r="7" spans="1:19" ht="15">
      <c r="A7" s="14">
        <f>+A6+1</f>
        <v>81</v>
      </c>
      <c r="B7" s="9">
        <f aca="true" t="shared" si="6" ref="B7:B35">1000/(900+A7)</f>
        <v>1.019367991845056</v>
      </c>
      <c r="C7" s="8">
        <f>+C6+1</f>
        <v>111</v>
      </c>
      <c r="D7" s="9">
        <f t="shared" si="0"/>
        <v>0.9891196834817013</v>
      </c>
      <c r="E7" s="8">
        <f>+E6+1</f>
        <v>141</v>
      </c>
      <c r="F7" s="9">
        <f t="shared" si="1"/>
        <v>0.9606147934678194</v>
      </c>
      <c r="G7" s="8">
        <f>+G6+1</f>
        <v>171</v>
      </c>
      <c r="H7" s="9">
        <f t="shared" si="2"/>
        <v>0.9337068160597572</v>
      </c>
      <c r="I7" s="8">
        <f>+I6+1</f>
        <v>201</v>
      </c>
      <c r="J7" s="9">
        <f t="shared" si="3"/>
        <v>0.9082652134423251</v>
      </c>
      <c r="K7" s="8">
        <f>+K6+1</f>
        <v>231</v>
      </c>
      <c r="L7" s="9">
        <f t="shared" si="4"/>
        <v>0.8841732979664014</v>
      </c>
      <c r="M7" s="8">
        <f>+M6+1</f>
        <v>261</v>
      </c>
      <c r="N7" s="15">
        <f t="shared" si="5"/>
        <v>0.8613264427217916</v>
      </c>
      <c r="O7" s="20"/>
      <c r="P7" s="14">
        <f>+P6+1</f>
        <v>2</v>
      </c>
      <c r="Q7" s="9">
        <f aca="true" t="shared" si="7" ref="Q7:S35">+P7/60</f>
        <v>0.03333333333333333</v>
      </c>
      <c r="R7" s="8">
        <f>+R6+1</f>
        <v>31</v>
      </c>
      <c r="S7" s="15">
        <f t="shared" si="7"/>
        <v>0.5166666666666667</v>
      </c>
    </row>
    <row r="8" spans="1:19" ht="15">
      <c r="A8" s="14">
        <f aca="true" t="shared" si="8" ref="A8:M35">+A7+1</f>
        <v>82</v>
      </c>
      <c r="B8" s="9">
        <f t="shared" si="6"/>
        <v>1.0183299389002036</v>
      </c>
      <c r="C8" s="8">
        <f t="shared" si="8"/>
        <v>112</v>
      </c>
      <c r="D8" s="9">
        <f t="shared" si="0"/>
        <v>0.9881422924901185</v>
      </c>
      <c r="E8" s="8">
        <f t="shared" si="8"/>
        <v>142</v>
      </c>
      <c r="F8" s="9">
        <f t="shared" si="1"/>
        <v>0.9596928982725528</v>
      </c>
      <c r="G8" s="8">
        <f t="shared" si="8"/>
        <v>172</v>
      </c>
      <c r="H8" s="9">
        <f t="shared" si="2"/>
        <v>0.9328358208955224</v>
      </c>
      <c r="I8" s="8">
        <f t="shared" si="8"/>
        <v>202</v>
      </c>
      <c r="J8" s="9">
        <f t="shared" si="3"/>
        <v>0.9074410163339383</v>
      </c>
      <c r="K8" s="8">
        <f t="shared" si="8"/>
        <v>232</v>
      </c>
      <c r="L8" s="9">
        <f t="shared" si="4"/>
        <v>0.8833922261484098</v>
      </c>
      <c r="M8" s="8">
        <f t="shared" si="8"/>
        <v>262</v>
      </c>
      <c r="N8" s="15">
        <f t="shared" si="5"/>
        <v>0.8605851979345955</v>
      </c>
      <c r="O8" s="20"/>
      <c r="P8" s="14">
        <f aca="true" t="shared" si="9" ref="P8:P35">+P7+1</f>
        <v>3</v>
      </c>
      <c r="Q8" s="9">
        <f t="shared" si="7"/>
        <v>0.05</v>
      </c>
      <c r="R8" s="8">
        <f aca="true" t="shared" si="10" ref="R8:R35">+R7+1</f>
        <v>32</v>
      </c>
      <c r="S8" s="15">
        <f t="shared" si="7"/>
        <v>0.5333333333333333</v>
      </c>
    </row>
    <row r="9" spans="1:19" ht="15">
      <c r="A9" s="14">
        <f t="shared" si="8"/>
        <v>83</v>
      </c>
      <c r="B9" s="9">
        <f t="shared" si="6"/>
        <v>1.017293997965412</v>
      </c>
      <c r="C9" s="8">
        <f t="shared" si="8"/>
        <v>113</v>
      </c>
      <c r="D9" s="9">
        <f t="shared" si="0"/>
        <v>0.9871668311944719</v>
      </c>
      <c r="E9" s="8">
        <f t="shared" si="8"/>
        <v>143</v>
      </c>
      <c r="F9" s="9">
        <f t="shared" si="1"/>
        <v>0.9587727708533078</v>
      </c>
      <c r="G9" s="8">
        <f t="shared" si="8"/>
        <v>173</v>
      </c>
      <c r="H9" s="9">
        <f t="shared" si="2"/>
        <v>0.9319664492078286</v>
      </c>
      <c r="I9" s="8">
        <f t="shared" si="8"/>
        <v>203</v>
      </c>
      <c r="J9" s="9">
        <f t="shared" si="3"/>
        <v>0.9066183136899365</v>
      </c>
      <c r="K9" s="8">
        <f t="shared" si="8"/>
        <v>233</v>
      </c>
      <c r="L9" s="9">
        <f t="shared" si="4"/>
        <v>0.8826125330979699</v>
      </c>
      <c r="M9" s="8">
        <f t="shared" si="8"/>
        <v>263</v>
      </c>
      <c r="N9" s="15">
        <f t="shared" si="5"/>
        <v>0.8598452278589854</v>
      </c>
      <c r="O9" s="20"/>
      <c r="P9" s="14">
        <f t="shared" si="9"/>
        <v>4</v>
      </c>
      <c r="Q9" s="9">
        <f t="shared" si="7"/>
        <v>0.06666666666666667</v>
      </c>
      <c r="R9" s="8">
        <f t="shared" si="10"/>
        <v>33</v>
      </c>
      <c r="S9" s="15">
        <f t="shared" si="7"/>
        <v>0.55</v>
      </c>
    </row>
    <row r="10" spans="1:19" ht="15">
      <c r="A10" s="14">
        <f t="shared" si="8"/>
        <v>84</v>
      </c>
      <c r="B10" s="9">
        <f t="shared" si="6"/>
        <v>1.016260162601626</v>
      </c>
      <c r="C10" s="8">
        <f t="shared" si="8"/>
        <v>114</v>
      </c>
      <c r="D10" s="9">
        <f t="shared" si="0"/>
        <v>0.9861932938856016</v>
      </c>
      <c r="E10" s="8">
        <f t="shared" si="8"/>
        <v>144</v>
      </c>
      <c r="F10" s="9">
        <f t="shared" si="1"/>
        <v>0.9578544061302682</v>
      </c>
      <c r="G10" s="8">
        <f t="shared" si="8"/>
        <v>174</v>
      </c>
      <c r="H10" s="9">
        <f t="shared" si="2"/>
        <v>0.931098696461825</v>
      </c>
      <c r="I10" s="8">
        <f t="shared" si="8"/>
        <v>204</v>
      </c>
      <c r="J10" s="9">
        <f t="shared" si="3"/>
        <v>0.9057971014492754</v>
      </c>
      <c r="K10" s="8">
        <f t="shared" si="8"/>
        <v>234</v>
      </c>
      <c r="L10" s="9">
        <f t="shared" si="4"/>
        <v>0.8818342151675485</v>
      </c>
      <c r="M10" s="8">
        <f t="shared" si="8"/>
        <v>264</v>
      </c>
      <c r="N10" s="15">
        <f t="shared" si="5"/>
        <v>0.8591065292096219</v>
      </c>
      <c r="O10" s="20"/>
      <c r="P10" s="14">
        <f t="shared" si="9"/>
        <v>5</v>
      </c>
      <c r="Q10" s="9">
        <f t="shared" si="7"/>
        <v>0.08333333333333333</v>
      </c>
      <c r="R10" s="8">
        <f t="shared" si="10"/>
        <v>34</v>
      </c>
      <c r="S10" s="15">
        <f t="shared" si="7"/>
        <v>0.5666666666666667</v>
      </c>
    </row>
    <row r="11" spans="1:19" ht="15">
      <c r="A11" s="14">
        <f t="shared" si="8"/>
        <v>85</v>
      </c>
      <c r="B11" s="9">
        <f t="shared" si="6"/>
        <v>1.015228426395939</v>
      </c>
      <c r="C11" s="8">
        <f t="shared" si="8"/>
        <v>115</v>
      </c>
      <c r="D11" s="9">
        <f t="shared" si="0"/>
        <v>0.9852216748768473</v>
      </c>
      <c r="E11" s="8">
        <f t="shared" si="8"/>
        <v>145</v>
      </c>
      <c r="F11" s="9">
        <f t="shared" si="1"/>
        <v>0.9569377990430622</v>
      </c>
      <c r="G11" s="8">
        <f t="shared" si="8"/>
        <v>175</v>
      </c>
      <c r="H11" s="9">
        <f t="shared" si="2"/>
        <v>0.9302325581395349</v>
      </c>
      <c r="I11" s="8">
        <f t="shared" si="8"/>
        <v>205</v>
      </c>
      <c r="J11" s="9">
        <f t="shared" si="3"/>
        <v>0.9049773755656109</v>
      </c>
      <c r="K11" s="8">
        <f t="shared" si="8"/>
        <v>235</v>
      </c>
      <c r="L11" s="9">
        <f t="shared" si="4"/>
        <v>0.8810572687224669</v>
      </c>
      <c r="M11" s="8">
        <f t="shared" si="8"/>
        <v>265</v>
      </c>
      <c r="N11" s="15">
        <f t="shared" si="5"/>
        <v>0.8583690987124464</v>
      </c>
      <c r="O11" s="20"/>
      <c r="P11" s="14">
        <f t="shared" si="9"/>
        <v>6</v>
      </c>
      <c r="Q11" s="9">
        <f t="shared" si="7"/>
        <v>0.1</v>
      </c>
      <c r="R11" s="8">
        <f t="shared" si="10"/>
        <v>35</v>
      </c>
      <c r="S11" s="15">
        <f t="shared" si="7"/>
        <v>0.5833333333333334</v>
      </c>
    </row>
    <row r="12" spans="1:19" ht="15">
      <c r="A12" s="14">
        <f t="shared" si="8"/>
        <v>86</v>
      </c>
      <c r="B12" s="9">
        <f t="shared" si="6"/>
        <v>1.0141987829614605</v>
      </c>
      <c r="C12" s="8">
        <f t="shared" si="8"/>
        <v>116</v>
      </c>
      <c r="D12" s="9">
        <f t="shared" si="0"/>
        <v>0.984251968503937</v>
      </c>
      <c r="E12" s="8">
        <f t="shared" si="8"/>
        <v>146</v>
      </c>
      <c r="F12" s="9">
        <f t="shared" si="1"/>
        <v>0.9560229445506692</v>
      </c>
      <c r="G12" s="8">
        <f t="shared" si="8"/>
        <v>176</v>
      </c>
      <c r="H12" s="9">
        <f t="shared" si="2"/>
        <v>0.929368029739777</v>
      </c>
      <c r="I12" s="8">
        <f t="shared" si="8"/>
        <v>206</v>
      </c>
      <c r="J12" s="9">
        <f t="shared" si="3"/>
        <v>0.9041591320072333</v>
      </c>
      <c r="K12" s="8">
        <f t="shared" si="8"/>
        <v>236</v>
      </c>
      <c r="L12" s="9">
        <f t="shared" si="4"/>
        <v>0.8802816901408451</v>
      </c>
      <c r="M12" s="8">
        <f t="shared" si="8"/>
        <v>266</v>
      </c>
      <c r="N12" s="15">
        <f t="shared" si="5"/>
        <v>0.8576329331046312</v>
      </c>
      <c r="O12" s="20"/>
      <c r="P12" s="14">
        <f t="shared" si="9"/>
        <v>7</v>
      </c>
      <c r="Q12" s="9">
        <f t="shared" si="7"/>
        <v>0.11666666666666667</v>
      </c>
      <c r="R12" s="8">
        <f t="shared" si="10"/>
        <v>36</v>
      </c>
      <c r="S12" s="15">
        <f t="shared" si="7"/>
        <v>0.6</v>
      </c>
    </row>
    <row r="13" spans="1:19" ht="15">
      <c r="A13" s="14">
        <f t="shared" si="8"/>
        <v>87</v>
      </c>
      <c r="B13" s="9">
        <f t="shared" si="6"/>
        <v>1.0131712259371835</v>
      </c>
      <c r="C13" s="8">
        <f t="shared" si="8"/>
        <v>117</v>
      </c>
      <c r="D13" s="9">
        <f t="shared" si="0"/>
        <v>0.983284169124877</v>
      </c>
      <c r="E13" s="8">
        <f t="shared" si="8"/>
        <v>147</v>
      </c>
      <c r="F13" s="9">
        <f t="shared" si="1"/>
        <v>0.9551098376313276</v>
      </c>
      <c r="G13" s="8">
        <f t="shared" si="8"/>
        <v>177</v>
      </c>
      <c r="H13" s="9">
        <f t="shared" si="2"/>
        <v>0.9285051067780873</v>
      </c>
      <c r="I13" s="8">
        <f t="shared" si="8"/>
        <v>207</v>
      </c>
      <c r="J13" s="9">
        <f t="shared" si="3"/>
        <v>0.9033423667570009</v>
      </c>
      <c r="K13" s="8">
        <f t="shared" si="8"/>
        <v>237</v>
      </c>
      <c r="L13" s="9">
        <f t="shared" si="4"/>
        <v>0.8795074758135444</v>
      </c>
      <c r="M13" s="8">
        <f t="shared" si="8"/>
        <v>267</v>
      </c>
      <c r="N13" s="15">
        <f t="shared" si="5"/>
        <v>0.856898029134533</v>
      </c>
      <c r="O13" s="20"/>
      <c r="P13" s="14">
        <f t="shared" si="9"/>
        <v>8</v>
      </c>
      <c r="Q13" s="9">
        <f t="shared" si="7"/>
        <v>0.13333333333333333</v>
      </c>
      <c r="R13" s="8">
        <f t="shared" si="10"/>
        <v>37</v>
      </c>
      <c r="S13" s="15">
        <f t="shared" si="7"/>
        <v>0.6166666666666667</v>
      </c>
    </row>
    <row r="14" spans="1:19" ht="15">
      <c r="A14" s="14">
        <f t="shared" si="8"/>
        <v>88</v>
      </c>
      <c r="B14" s="9">
        <f t="shared" si="6"/>
        <v>1.0121457489878543</v>
      </c>
      <c r="C14" s="8">
        <f t="shared" si="8"/>
        <v>118</v>
      </c>
      <c r="D14" s="9">
        <f t="shared" si="0"/>
        <v>0.9823182711198428</v>
      </c>
      <c r="E14" s="8">
        <f t="shared" si="8"/>
        <v>148</v>
      </c>
      <c r="F14" s="9">
        <f t="shared" si="1"/>
        <v>0.9541984732824428</v>
      </c>
      <c r="G14" s="8">
        <f t="shared" si="8"/>
        <v>178</v>
      </c>
      <c r="H14" s="9">
        <f t="shared" si="2"/>
        <v>0.9276437847866419</v>
      </c>
      <c r="I14" s="8">
        <f t="shared" si="8"/>
        <v>208</v>
      </c>
      <c r="J14" s="9">
        <f t="shared" si="3"/>
        <v>0.9025270758122743</v>
      </c>
      <c r="K14" s="8">
        <f t="shared" si="8"/>
        <v>238</v>
      </c>
      <c r="L14" s="9">
        <f t="shared" si="4"/>
        <v>0.8787346221441125</v>
      </c>
      <c r="M14" s="8">
        <f t="shared" si="8"/>
        <v>268</v>
      </c>
      <c r="N14" s="15">
        <f t="shared" si="5"/>
        <v>0.8561643835616438</v>
      </c>
      <c r="O14" s="20"/>
      <c r="P14" s="14">
        <f t="shared" si="9"/>
        <v>9</v>
      </c>
      <c r="Q14" s="9">
        <f t="shared" si="7"/>
        <v>0.15</v>
      </c>
      <c r="R14" s="8">
        <f t="shared" si="10"/>
        <v>38</v>
      </c>
      <c r="S14" s="15">
        <f t="shared" si="7"/>
        <v>0.6333333333333333</v>
      </c>
    </row>
    <row r="15" spans="1:19" ht="15">
      <c r="A15" s="14">
        <f t="shared" si="8"/>
        <v>89</v>
      </c>
      <c r="B15" s="9">
        <f t="shared" si="6"/>
        <v>1.0111223458038423</v>
      </c>
      <c r="C15" s="8">
        <f t="shared" si="8"/>
        <v>119</v>
      </c>
      <c r="D15" s="9">
        <f t="shared" si="0"/>
        <v>0.9813542688910697</v>
      </c>
      <c r="E15" s="8">
        <f t="shared" si="8"/>
        <v>149</v>
      </c>
      <c r="F15" s="9">
        <f t="shared" si="1"/>
        <v>0.9532888465204957</v>
      </c>
      <c r="G15" s="8">
        <f t="shared" si="8"/>
        <v>179</v>
      </c>
      <c r="H15" s="9">
        <f t="shared" si="2"/>
        <v>0.9267840593141798</v>
      </c>
      <c r="I15" s="8">
        <f t="shared" si="8"/>
        <v>209</v>
      </c>
      <c r="J15" s="9">
        <f t="shared" si="3"/>
        <v>0.9017132551848512</v>
      </c>
      <c r="K15" s="8">
        <f t="shared" si="8"/>
        <v>239</v>
      </c>
      <c r="L15" s="9">
        <f t="shared" si="4"/>
        <v>0.8779631255487269</v>
      </c>
      <c r="M15" s="8">
        <f t="shared" si="8"/>
        <v>269</v>
      </c>
      <c r="N15" s="15">
        <f t="shared" si="5"/>
        <v>0.8554319931565441</v>
      </c>
      <c r="O15" s="20"/>
      <c r="P15" s="14">
        <f t="shared" si="9"/>
        <v>10</v>
      </c>
      <c r="Q15" s="9">
        <f t="shared" si="7"/>
        <v>0.16666666666666666</v>
      </c>
      <c r="R15" s="8">
        <f t="shared" si="10"/>
        <v>39</v>
      </c>
      <c r="S15" s="15">
        <f t="shared" si="7"/>
        <v>0.65</v>
      </c>
    </row>
    <row r="16" spans="1:19" ht="15">
      <c r="A16" s="14">
        <f t="shared" si="8"/>
        <v>90</v>
      </c>
      <c r="B16" s="9">
        <f t="shared" si="6"/>
        <v>1.0101010101010102</v>
      </c>
      <c r="C16" s="8">
        <f t="shared" si="8"/>
        <v>120</v>
      </c>
      <c r="D16" s="9">
        <f t="shared" si="0"/>
        <v>0.9803921568627451</v>
      </c>
      <c r="E16" s="8">
        <f t="shared" si="8"/>
        <v>150</v>
      </c>
      <c r="F16" s="9">
        <f t="shared" si="1"/>
        <v>0.9523809523809523</v>
      </c>
      <c r="G16" s="8">
        <f t="shared" si="8"/>
        <v>180</v>
      </c>
      <c r="H16" s="9">
        <f t="shared" si="2"/>
        <v>0.9259259259259259</v>
      </c>
      <c r="I16" s="8">
        <f t="shared" si="8"/>
        <v>210</v>
      </c>
      <c r="J16" s="9">
        <f t="shared" si="3"/>
        <v>0.9009009009009009</v>
      </c>
      <c r="K16" s="8">
        <f t="shared" si="8"/>
        <v>240</v>
      </c>
      <c r="L16" s="9">
        <f t="shared" si="4"/>
        <v>0.8771929824561403</v>
      </c>
      <c r="M16" s="8">
        <f t="shared" si="8"/>
        <v>270</v>
      </c>
      <c r="N16" s="15">
        <f t="shared" si="5"/>
        <v>0.8547008547008547</v>
      </c>
      <c r="O16" s="20"/>
      <c r="P16" s="14">
        <f t="shared" si="9"/>
        <v>11</v>
      </c>
      <c r="Q16" s="9">
        <f t="shared" si="7"/>
        <v>0.18333333333333332</v>
      </c>
      <c r="R16" s="8">
        <f t="shared" si="10"/>
        <v>40</v>
      </c>
      <c r="S16" s="15">
        <f t="shared" si="7"/>
        <v>0.6666666666666666</v>
      </c>
    </row>
    <row r="17" spans="1:19" ht="15">
      <c r="A17" s="14">
        <f t="shared" si="8"/>
        <v>91</v>
      </c>
      <c r="B17" s="9">
        <f t="shared" si="6"/>
        <v>1.0090817356205852</v>
      </c>
      <c r="C17" s="8">
        <f t="shared" si="8"/>
        <v>121</v>
      </c>
      <c r="D17" s="9">
        <f t="shared" si="0"/>
        <v>0.9794319294809011</v>
      </c>
      <c r="E17" s="8">
        <f t="shared" si="8"/>
        <v>151</v>
      </c>
      <c r="F17" s="9">
        <f t="shared" si="1"/>
        <v>0.9514747859181731</v>
      </c>
      <c r="G17" s="8">
        <f t="shared" si="8"/>
        <v>181</v>
      </c>
      <c r="H17" s="9">
        <f t="shared" si="2"/>
        <v>0.9250693802035153</v>
      </c>
      <c r="I17" s="8">
        <f t="shared" si="8"/>
        <v>211</v>
      </c>
      <c r="J17" s="9">
        <f t="shared" si="3"/>
        <v>0.9000900090009001</v>
      </c>
      <c r="K17" s="8">
        <f t="shared" si="8"/>
        <v>241</v>
      </c>
      <c r="L17" s="9">
        <f t="shared" si="4"/>
        <v>0.8764241893076249</v>
      </c>
      <c r="M17" s="8">
        <f t="shared" si="8"/>
        <v>271</v>
      </c>
      <c r="N17" s="15">
        <f t="shared" si="5"/>
        <v>0.8539709649871904</v>
      </c>
      <c r="O17" s="20"/>
      <c r="P17" s="14">
        <f t="shared" si="9"/>
        <v>12</v>
      </c>
      <c r="Q17" s="9">
        <f t="shared" si="7"/>
        <v>0.2</v>
      </c>
      <c r="R17" s="8">
        <f t="shared" si="10"/>
        <v>41</v>
      </c>
      <c r="S17" s="15">
        <f t="shared" si="7"/>
        <v>0.6833333333333333</v>
      </c>
    </row>
    <row r="18" spans="1:19" ht="15">
      <c r="A18" s="14">
        <f t="shared" si="8"/>
        <v>92</v>
      </c>
      <c r="B18" s="9">
        <f t="shared" si="6"/>
        <v>1.0080645161290323</v>
      </c>
      <c r="C18" s="8">
        <f t="shared" si="8"/>
        <v>122</v>
      </c>
      <c r="D18" s="9">
        <f t="shared" si="0"/>
        <v>0.9784735812133072</v>
      </c>
      <c r="E18" s="8">
        <f t="shared" si="8"/>
        <v>152</v>
      </c>
      <c r="F18" s="9">
        <f t="shared" si="1"/>
        <v>0.9505703422053232</v>
      </c>
      <c r="G18" s="8">
        <f t="shared" si="8"/>
        <v>182</v>
      </c>
      <c r="H18" s="9">
        <f t="shared" si="2"/>
        <v>0.9242144177449169</v>
      </c>
      <c r="I18" s="8">
        <f t="shared" si="8"/>
        <v>212</v>
      </c>
      <c r="J18" s="9">
        <f t="shared" si="3"/>
        <v>0.8992805755395683</v>
      </c>
      <c r="K18" s="8">
        <f t="shared" si="8"/>
        <v>242</v>
      </c>
      <c r="L18" s="9">
        <f t="shared" si="4"/>
        <v>0.8756567425569177</v>
      </c>
      <c r="M18" s="8">
        <f t="shared" si="8"/>
        <v>272</v>
      </c>
      <c r="N18" s="15">
        <f t="shared" si="5"/>
        <v>0.8532423208191127</v>
      </c>
      <c r="O18" s="20"/>
      <c r="P18" s="14">
        <f t="shared" si="9"/>
        <v>13</v>
      </c>
      <c r="Q18" s="9">
        <f t="shared" si="7"/>
        <v>0.21666666666666667</v>
      </c>
      <c r="R18" s="8">
        <f t="shared" si="10"/>
        <v>42</v>
      </c>
      <c r="S18" s="15">
        <f t="shared" si="7"/>
        <v>0.7</v>
      </c>
    </row>
    <row r="19" spans="1:19" ht="15">
      <c r="A19" s="14">
        <f t="shared" si="8"/>
        <v>93</v>
      </c>
      <c r="B19" s="9">
        <f t="shared" si="6"/>
        <v>1.0070493454179255</v>
      </c>
      <c r="C19" s="8">
        <f t="shared" si="8"/>
        <v>123</v>
      </c>
      <c r="D19" s="9">
        <f t="shared" si="0"/>
        <v>0.9775171065493646</v>
      </c>
      <c r="E19" s="8">
        <f t="shared" si="8"/>
        <v>153</v>
      </c>
      <c r="F19" s="9">
        <f t="shared" si="1"/>
        <v>0.949667616334283</v>
      </c>
      <c r="G19" s="8">
        <f t="shared" si="8"/>
        <v>183</v>
      </c>
      <c r="H19" s="9">
        <f t="shared" si="2"/>
        <v>0.9233610341643582</v>
      </c>
      <c r="I19" s="8">
        <f t="shared" si="8"/>
        <v>213</v>
      </c>
      <c r="J19" s="9">
        <f t="shared" si="3"/>
        <v>0.8984725965858041</v>
      </c>
      <c r="K19" s="8">
        <f t="shared" si="8"/>
        <v>243</v>
      </c>
      <c r="L19" s="9">
        <f t="shared" si="4"/>
        <v>0.8748906386701663</v>
      </c>
      <c r="M19" s="8">
        <f t="shared" si="8"/>
        <v>273</v>
      </c>
      <c r="N19" s="15">
        <f t="shared" si="5"/>
        <v>0.8525149190110827</v>
      </c>
      <c r="O19" s="20"/>
      <c r="P19" s="14">
        <f t="shared" si="9"/>
        <v>14</v>
      </c>
      <c r="Q19" s="9">
        <f t="shared" si="7"/>
        <v>0.23333333333333334</v>
      </c>
      <c r="R19" s="8">
        <f t="shared" si="10"/>
        <v>43</v>
      </c>
      <c r="S19" s="15">
        <f t="shared" si="7"/>
        <v>0.7166666666666667</v>
      </c>
    </row>
    <row r="20" spans="1:19" ht="15">
      <c r="A20" s="14">
        <f t="shared" si="8"/>
        <v>94</v>
      </c>
      <c r="B20" s="9">
        <f t="shared" si="6"/>
        <v>1.0060362173038229</v>
      </c>
      <c r="C20" s="8">
        <f t="shared" si="8"/>
        <v>124</v>
      </c>
      <c r="D20" s="9">
        <f t="shared" si="0"/>
        <v>0.9765625</v>
      </c>
      <c r="E20" s="8">
        <f t="shared" si="8"/>
        <v>154</v>
      </c>
      <c r="F20" s="9">
        <f t="shared" si="1"/>
        <v>0.9487666034155597</v>
      </c>
      <c r="G20" s="8">
        <f t="shared" si="8"/>
        <v>184</v>
      </c>
      <c r="H20" s="9">
        <f t="shared" si="2"/>
        <v>0.922509225092251</v>
      </c>
      <c r="I20" s="8">
        <f t="shared" si="8"/>
        <v>214</v>
      </c>
      <c r="J20" s="9">
        <f t="shared" si="3"/>
        <v>0.8976660682226212</v>
      </c>
      <c r="K20" s="8">
        <f t="shared" si="8"/>
        <v>244</v>
      </c>
      <c r="L20" s="9">
        <f t="shared" si="4"/>
        <v>0.8741258741258742</v>
      </c>
      <c r="M20" s="8">
        <f t="shared" si="8"/>
        <v>274</v>
      </c>
      <c r="N20" s="15">
        <f t="shared" si="5"/>
        <v>0.8517887563884157</v>
      </c>
      <c r="O20" s="20"/>
      <c r="P20" s="14">
        <f t="shared" si="9"/>
        <v>15</v>
      </c>
      <c r="Q20" s="9">
        <f t="shared" si="7"/>
        <v>0.25</v>
      </c>
      <c r="R20" s="8">
        <f t="shared" si="10"/>
        <v>44</v>
      </c>
      <c r="S20" s="15">
        <f t="shared" si="7"/>
        <v>0.7333333333333333</v>
      </c>
    </row>
    <row r="21" spans="1:19" ht="15">
      <c r="A21" s="14">
        <f t="shared" si="8"/>
        <v>95</v>
      </c>
      <c r="B21" s="9">
        <f t="shared" si="6"/>
        <v>1.0050251256281406</v>
      </c>
      <c r="C21" s="8">
        <f t="shared" si="8"/>
        <v>125</v>
      </c>
      <c r="D21" s="9">
        <f t="shared" si="0"/>
        <v>0.975609756097561</v>
      </c>
      <c r="E21" s="8">
        <f t="shared" si="8"/>
        <v>155</v>
      </c>
      <c r="F21" s="9">
        <f t="shared" si="1"/>
        <v>0.9478672985781991</v>
      </c>
      <c r="G21" s="8">
        <f t="shared" si="8"/>
        <v>185</v>
      </c>
      <c r="H21" s="9">
        <f t="shared" si="2"/>
        <v>0.9216589861751152</v>
      </c>
      <c r="I21" s="8">
        <f t="shared" si="8"/>
        <v>215</v>
      </c>
      <c r="J21" s="9">
        <f t="shared" si="3"/>
        <v>0.8968609865470852</v>
      </c>
      <c r="K21" s="8">
        <f t="shared" si="8"/>
        <v>245</v>
      </c>
      <c r="L21" s="9">
        <f t="shared" si="4"/>
        <v>0.8733624454148472</v>
      </c>
      <c r="M21" s="8">
        <f t="shared" si="8"/>
        <v>275</v>
      </c>
      <c r="N21" s="15">
        <f t="shared" si="5"/>
        <v>0.851063829787234</v>
      </c>
      <c r="O21" s="20"/>
      <c r="P21" s="14">
        <f t="shared" si="9"/>
        <v>16</v>
      </c>
      <c r="Q21" s="9">
        <f t="shared" si="7"/>
        <v>0.26666666666666666</v>
      </c>
      <c r="R21" s="8">
        <f t="shared" si="10"/>
        <v>45</v>
      </c>
      <c r="S21" s="15">
        <f t="shared" si="7"/>
        <v>0.75</v>
      </c>
    </row>
    <row r="22" spans="1:19" ht="15">
      <c r="A22" s="14">
        <f t="shared" si="8"/>
        <v>96</v>
      </c>
      <c r="B22" s="9">
        <f t="shared" si="6"/>
        <v>1.0040160642570282</v>
      </c>
      <c r="C22" s="8">
        <f t="shared" si="8"/>
        <v>126</v>
      </c>
      <c r="D22" s="9">
        <f t="shared" si="0"/>
        <v>0.9746588693957114</v>
      </c>
      <c r="E22" s="8">
        <f t="shared" si="8"/>
        <v>156</v>
      </c>
      <c r="F22" s="9">
        <f t="shared" si="1"/>
        <v>0.946969696969697</v>
      </c>
      <c r="G22" s="8">
        <f t="shared" si="8"/>
        <v>186</v>
      </c>
      <c r="H22" s="9">
        <f t="shared" si="2"/>
        <v>0.9208103130755064</v>
      </c>
      <c r="I22" s="8">
        <f t="shared" si="8"/>
        <v>216</v>
      </c>
      <c r="J22" s="9">
        <f t="shared" si="3"/>
        <v>0.8960573476702509</v>
      </c>
      <c r="K22" s="8">
        <f t="shared" si="8"/>
        <v>246</v>
      </c>
      <c r="L22" s="9">
        <f t="shared" si="4"/>
        <v>0.8726003490401396</v>
      </c>
      <c r="M22" s="8">
        <f t="shared" si="8"/>
        <v>276</v>
      </c>
      <c r="N22" s="15">
        <f t="shared" si="5"/>
        <v>0.8503401360544217</v>
      </c>
      <c r="O22" s="20"/>
      <c r="P22" s="14">
        <f t="shared" si="9"/>
        <v>17</v>
      </c>
      <c r="Q22" s="9">
        <f t="shared" si="7"/>
        <v>0.2833333333333333</v>
      </c>
      <c r="R22" s="8">
        <f t="shared" si="10"/>
        <v>46</v>
      </c>
      <c r="S22" s="15">
        <f t="shared" si="7"/>
        <v>0.7666666666666667</v>
      </c>
    </row>
    <row r="23" spans="1:19" ht="15">
      <c r="A23" s="14">
        <f t="shared" si="8"/>
        <v>97</v>
      </c>
      <c r="B23" s="9">
        <f t="shared" si="6"/>
        <v>1.0030090270812437</v>
      </c>
      <c r="C23" s="8">
        <f t="shared" si="8"/>
        <v>127</v>
      </c>
      <c r="D23" s="9">
        <f t="shared" si="0"/>
        <v>0.9737098344693281</v>
      </c>
      <c r="E23" s="8">
        <f t="shared" si="8"/>
        <v>157</v>
      </c>
      <c r="F23" s="9">
        <f t="shared" si="1"/>
        <v>0.9460737937559129</v>
      </c>
      <c r="G23" s="8">
        <f t="shared" si="8"/>
        <v>187</v>
      </c>
      <c r="H23" s="9">
        <f t="shared" si="2"/>
        <v>0.9199632014719411</v>
      </c>
      <c r="I23" s="8">
        <f t="shared" si="8"/>
        <v>217</v>
      </c>
      <c r="J23" s="9">
        <f t="shared" si="3"/>
        <v>0.8952551477170994</v>
      </c>
      <c r="K23" s="8">
        <f t="shared" si="8"/>
        <v>247</v>
      </c>
      <c r="L23" s="9">
        <f t="shared" si="4"/>
        <v>0.8718395815170009</v>
      </c>
      <c r="M23" s="8">
        <f t="shared" si="8"/>
        <v>277</v>
      </c>
      <c r="N23" s="15">
        <f t="shared" si="5"/>
        <v>0.8496176720475785</v>
      </c>
      <c r="O23" s="20"/>
      <c r="P23" s="14">
        <f t="shared" si="9"/>
        <v>18</v>
      </c>
      <c r="Q23" s="9">
        <f t="shared" si="7"/>
        <v>0.3</v>
      </c>
      <c r="R23" s="8">
        <f t="shared" si="10"/>
        <v>47</v>
      </c>
      <c r="S23" s="15">
        <f t="shared" si="7"/>
        <v>0.7833333333333333</v>
      </c>
    </row>
    <row r="24" spans="1:19" ht="15">
      <c r="A24" s="14">
        <f t="shared" si="8"/>
        <v>98</v>
      </c>
      <c r="B24" s="9">
        <f t="shared" si="6"/>
        <v>1.002004008016032</v>
      </c>
      <c r="C24" s="8">
        <f t="shared" si="8"/>
        <v>128</v>
      </c>
      <c r="D24" s="9">
        <f t="shared" si="0"/>
        <v>0.9727626459143969</v>
      </c>
      <c r="E24" s="8">
        <f t="shared" si="8"/>
        <v>158</v>
      </c>
      <c r="F24" s="9">
        <f t="shared" si="1"/>
        <v>0.945179584120983</v>
      </c>
      <c r="G24" s="8">
        <f t="shared" si="8"/>
        <v>188</v>
      </c>
      <c r="H24" s="9">
        <f t="shared" si="2"/>
        <v>0.9191176470588235</v>
      </c>
      <c r="I24" s="8">
        <f t="shared" si="8"/>
        <v>218</v>
      </c>
      <c r="J24" s="9">
        <f t="shared" si="3"/>
        <v>0.8944543828264758</v>
      </c>
      <c r="K24" s="8">
        <f t="shared" si="8"/>
        <v>248</v>
      </c>
      <c r="L24" s="9">
        <f t="shared" si="4"/>
        <v>0.8710801393728222</v>
      </c>
      <c r="M24" s="8">
        <f t="shared" si="8"/>
        <v>278</v>
      </c>
      <c r="N24" s="15">
        <f t="shared" si="5"/>
        <v>0.8488964346349746</v>
      </c>
      <c r="O24" s="20"/>
      <c r="P24" s="14">
        <f t="shared" si="9"/>
        <v>19</v>
      </c>
      <c r="Q24" s="9">
        <f t="shared" si="7"/>
        <v>0.31666666666666665</v>
      </c>
      <c r="R24" s="8">
        <f t="shared" si="10"/>
        <v>48</v>
      </c>
      <c r="S24" s="15">
        <f t="shared" si="7"/>
        <v>0.8</v>
      </c>
    </row>
    <row r="25" spans="1:19" ht="15">
      <c r="A25" s="14">
        <f t="shared" si="8"/>
        <v>99</v>
      </c>
      <c r="B25" s="9">
        <f t="shared" si="6"/>
        <v>1.001001001001001</v>
      </c>
      <c r="C25" s="8">
        <f t="shared" si="8"/>
        <v>129</v>
      </c>
      <c r="D25" s="9">
        <f t="shared" si="0"/>
        <v>0.9718172983479106</v>
      </c>
      <c r="E25" s="8">
        <f t="shared" si="8"/>
        <v>159</v>
      </c>
      <c r="F25" s="9">
        <f t="shared" si="1"/>
        <v>0.9442870632672332</v>
      </c>
      <c r="G25" s="8">
        <f t="shared" si="8"/>
        <v>189</v>
      </c>
      <c r="H25" s="9">
        <f t="shared" si="2"/>
        <v>0.9182736455463728</v>
      </c>
      <c r="I25" s="8">
        <f t="shared" si="8"/>
        <v>219</v>
      </c>
      <c r="J25" s="9">
        <f t="shared" si="3"/>
        <v>0.8936550491510277</v>
      </c>
      <c r="K25" s="8">
        <f t="shared" si="8"/>
        <v>249</v>
      </c>
      <c r="L25" s="9">
        <f t="shared" si="4"/>
        <v>0.8703220191470844</v>
      </c>
      <c r="M25" s="8">
        <f t="shared" si="8"/>
        <v>279</v>
      </c>
      <c r="N25" s="15">
        <f t="shared" si="5"/>
        <v>0.8481764206955047</v>
      </c>
      <c r="O25" s="20"/>
      <c r="P25" s="14">
        <f t="shared" si="9"/>
        <v>20</v>
      </c>
      <c r="Q25" s="9">
        <f t="shared" si="7"/>
        <v>0.3333333333333333</v>
      </c>
      <c r="R25" s="8">
        <f t="shared" si="10"/>
        <v>49</v>
      </c>
      <c r="S25" s="15">
        <f t="shared" si="7"/>
        <v>0.8166666666666667</v>
      </c>
    </row>
    <row r="26" spans="1:19" ht="15">
      <c r="A26" s="14">
        <f t="shared" si="8"/>
        <v>100</v>
      </c>
      <c r="B26" s="9">
        <f t="shared" si="6"/>
        <v>1</v>
      </c>
      <c r="C26" s="8">
        <f t="shared" si="8"/>
        <v>130</v>
      </c>
      <c r="D26" s="9">
        <f t="shared" si="0"/>
        <v>0.970873786407767</v>
      </c>
      <c r="E26" s="8">
        <f t="shared" si="8"/>
        <v>160</v>
      </c>
      <c r="F26" s="9">
        <f t="shared" si="1"/>
        <v>0.9433962264150944</v>
      </c>
      <c r="G26" s="8">
        <f t="shared" si="8"/>
        <v>190</v>
      </c>
      <c r="H26" s="9">
        <f t="shared" si="2"/>
        <v>0.9174311926605505</v>
      </c>
      <c r="I26" s="8">
        <f t="shared" si="8"/>
        <v>220</v>
      </c>
      <c r="J26" s="9">
        <f t="shared" si="3"/>
        <v>0.8928571428571429</v>
      </c>
      <c r="K26" s="8">
        <f t="shared" si="8"/>
        <v>250</v>
      </c>
      <c r="L26" s="9">
        <f t="shared" si="4"/>
        <v>0.8695652173913043</v>
      </c>
      <c r="M26" s="8">
        <f t="shared" si="8"/>
        <v>280</v>
      </c>
      <c r="N26" s="15">
        <f t="shared" si="5"/>
        <v>0.847457627118644</v>
      </c>
      <c r="O26" s="20"/>
      <c r="P26" s="14">
        <f t="shared" si="9"/>
        <v>21</v>
      </c>
      <c r="Q26" s="9">
        <f t="shared" si="7"/>
        <v>0.35</v>
      </c>
      <c r="R26" s="8">
        <f t="shared" si="10"/>
        <v>50</v>
      </c>
      <c r="S26" s="15">
        <f t="shared" si="7"/>
        <v>0.8333333333333334</v>
      </c>
    </row>
    <row r="27" spans="1:19" ht="15">
      <c r="A27" s="14">
        <f t="shared" si="8"/>
        <v>101</v>
      </c>
      <c r="B27" s="9">
        <f t="shared" si="6"/>
        <v>0.999000999000999</v>
      </c>
      <c r="C27" s="8">
        <f t="shared" si="8"/>
        <v>131</v>
      </c>
      <c r="D27" s="9">
        <f t="shared" si="0"/>
        <v>0.9699321047526673</v>
      </c>
      <c r="E27" s="8">
        <f t="shared" si="8"/>
        <v>161</v>
      </c>
      <c r="F27" s="9">
        <f t="shared" si="1"/>
        <v>0.942507068803016</v>
      </c>
      <c r="G27" s="8">
        <f t="shared" si="8"/>
        <v>191</v>
      </c>
      <c r="H27" s="9">
        <f t="shared" si="2"/>
        <v>0.916590284142988</v>
      </c>
      <c r="I27" s="8">
        <f t="shared" si="8"/>
        <v>221</v>
      </c>
      <c r="J27" s="9">
        <f t="shared" si="3"/>
        <v>0.8920606601248885</v>
      </c>
      <c r="K27" s="8">
        <f t="shared" si="8"/>
        <v>251</v>
      </c>
      <c r="L27" s="9">
        <f t="shared" si="4"/>
        <v>0.8688097306689835</v>
      </c>
      <c r="M27" s="8">
        <f t="shared" si="8"/>
        <v>281</v>
      </c>
      <c r="N27" s="15">
        <f t="shared" si="5"/>
        <v>0.8467400508044031</v>
      </c>
      <c r="O27" s="20"/>
      <c r="P27" s="14">
        <f t="shared" si="9"/>
        <v>22</v>
      </c>
      <c r="Q27" s="9">
        <f t="shared" si="7"/>
        <v>0.36666666666666664</v>
      </c>
      <c r="R27" s="8">
        <f t="shared" si="10"/>
        <v>51</v>
      </c>
      <c r="S27" s="15">
        <f t="shared" si="7"/>
        <v>0.85</v>
      </c>
    </row>
    <row r="28" spans="1:19" ht="15">
      <c r="A28" s="14">
        <f t="shared" si="8"/>
        <v>102</v>
      </c>
      <c r="B28" s="9">
        <f t="shared" si="6"/>
        <v>0.998003992015968</v>
      </c>
      <c r="C28" s="8">
        <f t="shared" si="8"/>
        <v>132</v>
      </c>
      <c r="D28" s="9">
        <f t="shared" si="0"/>
        <v>0.9689922480620154</v>
      </c>
      <c r="E28" s="8">
        <f t="shared" si="8"/>
        <v>162</v>
      </c>
      <c r="F28" s="9">
        <f t="shared" si="1"/>
        <v>0.9416195856873822</v>
      </c>
      <c r="G28" s="8">
        <f t="shared" si="8"/>
        <v>192</v>
      </c>
      <c r="H28" s="9">
        <f t="shared" si="2"/>
        <v>0.9157509157509157</v>
      </c>
      <c r="I28" s="8">
        <f t="shared" si="8"/>
        <v>222</v>
      </c>
      <c r="J28" s="9">
        <f t="shared" si="3"/>
        <v>0.8912655971479501</v>
      </c>
      <c r="K28" s="8">
        <f t="shared" si="8"/>
        <v>252</v>
      </c>
      <c r="L28" s="9">
        <f t="shared" si="4"/>
        <v>0.8680555555555556</v>
      </c>
      <c r="M28" s="8">
        <f t="shared" si="8"/>
        <v>282</v>
      </c>
      <c r="N28" s="15">
        <f t="shared" si="5"/>
        <v>0.8460236886632826</v>
      </c>
      <c r="O28" s="20"/>
      <c r="P28" s="14">
        <f t="shared" si="9"/>
        <v>23</v>
      </c>
      <c r="Q28" s="9">
        <f t="shared" si="7"/>
        <v>0.38333333333333336</v>
      </c>
      <c r="R28" s="8">
        <f t="shared" si="10"/>
        <v>52</v>
      </c>
      <c r="S28" s="15">
        <f t="shared" si="7"/>
        <v>0.8666666666666667</v>
      </c>
    </row>
    <row r="29" spans="1:19" ht="15">
      <c r="A29" s="14">
        <f t="shared" si="8"/>
        <v>103</v>
      </c>
      <c r="B29" s="9">
        <f t="shared" si="6"/>
        <v>0.9970089730807578</v>
      </c>
      <c r="C29" s="8">
        <f t="shared" si="8"/>
        <v>133</v>
      </c>
      <c r="D29" s="9">
        <f t="shared" si="0"/>
        <v>0.968054211035818</v>
      </c>
      <c r="E29" s="8">
        <f t="shared" si="8"/>
        <v>163</v>
      </c>
      <c r="F29" s="9">
        <f t="shared" si="1"/>
        <v>0.940733772342427</v>
      </c>
      <c r="G29" s="8">
        <f t="shared" si="8"/>
        <v>193</v>
      </c>
      <c r="H29" s="9">
        <f t="shared" si="2"/>
        <v>0.9149130832570905</v>
      </c>
      <c r="I29" s="8">
        <f t="shared" si="8"/>
        <v>223</v>
      </c>
      <c r="J29" s="9">
        <f t="shared" si="3"/>
        <v>0.8904719501335708</v>
      </c>
      <c r="K29" s="8">
        <f t="shared" si="8"/>
        <v>253</v>
      </c>
      <c r="L29" s="9">
        <f t="shared" si="4"/>
        <v>0.8673026886383348</v>
      </c>
      <c r="M29" s="8">
        <f t="shared" si="8"/>
        <v>283</v>
      </c>
      <c r="N29" s="15">
        <f t="shared" si="5"/>
        <v>0.8453085376162299</v>
      </c>
      <c r="O29" s="20"/>
      <c r="P29" s="14">
        <f t="shared" si="9"/>
        <v>24</v>
      </c>
      <c r="Q29" s="9">
        <f t="shared" si="7"/>
        <v>0.4</v>
      </c>
      <c r="R29" s="8">
        <f t="shared" si="10"/>
        <v>53</v>
      </c>
      <c r="S29" s="15">
        <f t="shared" si="7"/>
        <v>0.8833333333333333</v>
      </c>
    </row>
    <row r="30" spans="1:19" ht="15">
      <c r="A30" s="14">
        <f t="shared" si="8"/>
        <v>104</v>
      </c>
      <c r="B30" s="9">
        <f t="shared" si="6"/>
        <v>0.9960159362549801</v>
      </c>
      <c r="C30" s="8">
        <f t="shared" si="8"/>
        <v>134</v>
      </c>
      <c r="D30" s="9">
        <f t="shared" si="0"/>
        <v>0.9671179883945842</v>
      </c>
      <c r="E30" s="8">
        <f t="shared" si="8"/>
        <v>164</v>
      </c>
      <c r="F30" s="9">
        <f t="shared" si="1"/>
        <v>0.9398496240601504</v>
      </c>
      <c r="G30" s="8">
        <f t="shared" si="8"/>
        <v>194</v>
      </c>
      <c r="H30" s="9">
        <f t="shared" si="2"/>
        <v>0.9140767824497258</v>
      </c>
      <c r="I30" s="8">
        <f t="shared" si="8"/>
        <v>224</v>
      </c>
      <c r="J30" s="9">
        <f t="shared" si="3"/>
        <v>0.8896797153024911</v>
      </c>
      <c r="K30" s="8">
        <f t="shared" si="8"/>
        <v>254</v>
      </c>
      <c r="L30" s="9">
        <f t="shared" si="4"/>
        <v>0.8665511265164645</v>
      </c>
      <c r="M30" s="8">
        <f t="shared" si="8"/>
        <v>284</v>
      </c>
      <c r="N30" s="15">
        <f t="shared" si="5"/>
        <v>0.8445945945945946</v>
      </c>
      <c r="O30" s="20"/>
      <c r="P30" s="14">
        <f t="shared" si="9"/>
        <v>25</v>
      </c>
      <c r="Q30" s="9">
        <f t="shared" si="7"/>
        <v>0.4166666666666667</v>
      </c>
      <c r="R30" s="8">
        <f t="shared" si="10"/>
        <v>54</v>
      </c>
      <c r="S30" s="15">
        <f t="shared" si="7"/>
        <v>0.9</v>
      </c>
    </row>
    <row r="31" spans="1:19" ht="15">
      <c r="A31" s="14">
        <f t="shared" si="8"/>
        <v>105</v>
      </c>
      <c r="B31" s="9">
        <f t="shared" si="6"/>
        <v>0.9950248756218906</v>
      </c>
      <c r="C31" s="8">
        <f t="shared" si="8"/>
        <v>135</v>
      </c>
      <c r="D31" s="9">
        <f t="shared" si="0"/>
        <v>0.966183574879227</v>
      </c>
      <c r="E31" s="8">
        <f t="shared" si="8"/>
        <v>165</v>
      </c>
      <c r="F31" s="9">
        <f t="shared" si="1"/>
        <v>0.9389671361502347</v>
      </c>
      <c r="G31" s="8">
        <f t="shared" si="8"/>
        <v>195</v>
      </c>
      <c r="H31" s="9">
        <f t="shared" si="2"/>
        <v>0.91324200913242</v>
      </c>
      <c r="I31" s="8">
        <f t="shared" si="8"/>
        <v>225</v>
      </c>
      <c r="J31" s="9">
        <f t="shared" si="3"/>
        <v>0.8888888888888888</v>
      </c>
      <c r="K31" s="8">
        <f t="shared" si="8"/>
        <v>255</v>
      </c>
      <c r="L31" s="9">
        <f t="shared" si="4"/>
        <v>0.8658008658008658</v>
      </c>
      <c r="M31" s="8">
        <f t="shared" si="8"/>
        <v>285</v>
      </c>
      <c r="N31" s="15">
        <f t="shared" si="5"/>
        <v>0.8438818565400844</v>
      </c>
      <c r="O31" s="20"/>
      <c r="P31" s="14">
        <f t="shared" si="9"/>
        <v>26</v>
      </c>
      <c r="Q31" s="9">
        <f t="shared" si="7"/>
        <v>0.43333333333333335</v>
      </c>
      <c r="R31" s="8">
        <f t="shared" si="10"/>
        <v>55</v>
      </c>
      <c r="S31" s="15">
        <f t="shared" si="7"/>
        <v>0.9166666666666666</v>
      </c>
    </row>
    <row r="32" spans="1:19" ht="15">
      <c r="A32" s="14">
        <f t="shared" si="8"/>
        <v>106</v>
      </c>
      <c r="B32" s="9">
        <f t="shared" si="6"/>
        <v>0.9940357852882704</v>
      </c>
      <c r="C32" s="8">
        <f t="shared" si="8"/>
        <v>136</v>
      </c>
      <c r="D32" s="9">
        <f t="shared" si="0"/>
        <v>0.9652509652509652</v>
      </c>
      <c r="E32" s="8">
        <f t="shared" si="8"/>
        <v>166</v>
      </c>
      <c r="F32" s="9">
        <f t="shared" si="1"/>
        <v>0.9380863039399625</v>
      </c>
      <c r="G32" s="8">
        <f t="shared" si="8"/>
        <v>196</v>
      </c>
      <c r="H32" s="9">
        <f t="shared" si="2"/>
        <v>0.9124087591240876</v>
      </c>
      <c r="I32" s="8">
        <f t="shared" si="8"/>
        <v>226</v>
      </c>
      <c r="J32" s="9">
        <f t="shared" si="3"/>
        <v>0.8880994671403197</v>
      </c>
      <c r="K32" s="8">
        <f t="shared" si="8"/>
        <v>256</v>
      </c>
      <c r="L32" s="9">
        <f t="shared" si="4"/>
        <v>0.8650519031141869</v>
      </c>
      <c r="M32" s="8">
        <f t="shared" si="8"/>
        <v>286</v>
      </c>
      <c r="N32" s="15">
        <f t="shared" si="5"/>
        <v>0.8431703204047217</v>
      </c>
      <c r="O32" s="20"/>
      <c r="P32" s="14">
        <f t="shared" si="9"/>
        <v>27</v>
      </c>
      <c r="Q32" s="9">
        <f t="shared" si="7"/>
        <v>0.45</v>
      </c>
      <c r="R32" s="8">
        <f t="shared" si="10"/>
        <v>56</v>
      </c>
      <c r="S32" s="15">
        <f t="shared" si="7"/>
        <v>0.9333333333333333</v>
      </c>
    </row>
    <row r="33" spans="1:19" ht="15">
      <c r="A33" s="14">
        <f t="shared" si="8"/>
        <v>107</v>
      </c>
      <c r="B33" s="9">
        <f t="shared" si="6"/>
        <v>0.9930486593843099</v>
      </c>
      <c r="C33" s="8">
        <f t="shared" si="8"/>
        <v>137</v>
      </c>
      <c r="D33" s="9">
        <f t="shared" si="0"/>
        <v>0.9643201542912246</v>
      </c>
      <c r="E33" s="8">
        <f t="shared" si="8"/>
        <v>167</v>
      </c>
      <c r="F33" s="9">
        <f t="shared" si="1"/>
        <v>0.9372071227741331</v>
      </c>
      <c r="G33" s="8">
        <f t="shared" si="8"/>
        <v>197</v>
      </c>
      <c r="H33" s="9">
        <f t="shared" si="2"/>
        <v>0.9115770282588879</v>
      </c>
      <c r="I33" s="8">
        <f t="shared" si="8"/>
        <v>227</v>
      </c>
      <c r="J33" s="9">
        <f t="shared" si="3"/>
        <v>0.8873114463176575</v>
      </c>
      <c r="K33" s="8">
        <f t="shared" si="8"/>
        <v>257</v>
      </c>
      <c r="L33" s="9">
        <f t="shared" si="4"/>
        <v>0.8643042350907519</v>
      </c>
      <c r="M33" s="8">
        <f t="shared" si="8"/>
        <v>287</v>
      </c>
      <c r="N33" s="15">
        <f t="shared" si="5"/>
        <v>0.8424599831508003</v>
      </c>
      <c r="O33" s="20"/>
      <c r="P33" s="14">
        <f t="shared" si="9"/>
        <v>28</v>
      </c>
      <c r="Q33" s="9">
        <f t="shared" si="7"/>
        <v>0.4666666666666667</v>
      </c>
      <c r="R33" s="8">
        <f t="shared" si="10"/>
        <v>57</v>
      </c>
      <c r="S33" s="15">
        <f t="shared" si="7"/>
        <v>0.95</v>
      </c>
    </row>
    <row r="34" spans="1:19" ht="15">
      <c r="A34" s="14">
        <f t="shared" si="8"/>
        <v>108</v>
      </c>
      <c r="B34" s="9">
        <f t="shared" si="6"/>
        <v>0.9920634920634921</v>
      </c>
      <c r="C34" s="8">
        <f t="shared" si="8"/>
        <v>138</v>
      </c>
      <c r="D34" s="9">
        <f t="shared" si="0"/>
        <v>0.9633911368015414</v>
      </c>
      <c r="E34" s="8">
        <f t="shared" si="8"/>
        <v>168</v>
      </c>
      <c r="F34" s="9">
        <f t="shared" si="1"/>
        <v>0.9363295880149812</v>
      </c>
      <c r="G34" s="8">
        <f t="shared" si="8"/>
        <v>198</v>
      </c>
      <c r="H34" s="9">
        <f t="shared" si="2"/>
        <v>0.9107468123861566</v>
      </c>
      <c r="I34" s="8">
        <f t="shared" si="8"/>
        <v>228</v>
      </c>
      <c r="J34" s="9">
        <f t="shared" si="3"/>
        <v>0.8865248226950354</v>
      </c>
      <c r="K34" s="8">
        <f t="shared" si="8"/>
        <v>258</v>
      </c>
      <c r="L34" s="9">
        <f t="shared" si="4"/>
        <v>0.8635578583765112</v>
      </c>
      <c r="M34" s="8">
        <f t="shared" si="8"/>
        <v>288</v>
      </c>
      <c r="N34" s="15">
        <f t="shared" si="5"/>
        <v>0.8417508417508418</v>
      </c>
      <c r="O34" s="20"/>
      <c r="P34" s="14">
        <f t="shared" si="9"/>
        <v>29</v>
      </c>
      <c r="Q34" s="9">
        <f t="shared" si="7"/>
        <v>0.48333333333333334</v>
      </c>
      <c r="R34" s="8">
        <f t="shared" si="10"/>
        <v>58</v>
      </c>
      <c r="S34" s="15">
        <f t="shared" si="7"/>
        <v>0.9666666666666667</v>
      </c>
    </row>
    <row r="35" spans="1:19" ht="15.75" thickBot="1">
      <c r="A35" s="16">
        <f t="shared" si="8"/>
        <v>109</v>
      </c>
      <c r="B35" s="17">
        <f t="shared" si="6"/>
        <v>0.9910802775024777</v>
      </c>
      <c r="C35" s="18">
        <f t="shared" si="8"/>
        <v>139</v>
      </c>
      <c r="D35" s="17">
        <f t="shared" si="0"/>
        <v>0.9624639076034649</v>
      </c>
      <c r="E35" s="18">
        <f t="shared" si="8"/>
        <v>169</v>
      </c>
      <c r="F35" s="17">
        <f t="shared" si="1"/>
        <v>0.9354536950420954</v>
      </c>
      <c r="G35" s="18">
        <f t="shared" si="8"/>
        <v>199</v>
      </c>
      <c r="H35" s="17">
        <f t="shared" si="2"/>
        <v>0.9099181073703366</v>
      </c>
      <c r="I35" s="18">
        <f t="shared" si="8"/>
        <v>229</v>
      </c>
      <c r="J35" s="17">
        <f t="shared" si="3"/>
        <v>0.8857395925597874</v>
      </c>
      <c r="K35" s="18">
        <f t="shared" si="8"/>
        <v>259</v>
      </c>
      <c r="L35" s="17">
        <f t="shared" si="4"/>
        <v>0.8628127696289906</v>
      </c>
      <c r="M35" s="18">
        <f t="shared" si="8"/>
        <v>289</v>
      </c>
      <c r="N35" s="19">
        <f t="shared" si="5"/>
        <v>0.8410428931875525</v>
      </c>
      <c r="O35" s="20"/>
      <c r="P35" s="16">
        <f t="shared" si="9"/>
        <v>30</v>
      </c>
      <c r="Q35" s="17">
        <f t="shared" si="7"/>
        <v>0.5</v>
      </c>
      <c r="R35" s="18">
        <f t="shared" si="10"/>
        <v>59</v>
      </c>
      <c r="S35" s="19">
        <f t="shared" si="7"/>
        <v>0.9833333333333333</v>
      </c>
    </row>
  </sheetData>
  <sheetProtection/>
  <mergeCells count="3">
    <mergeCell ref="A1:S1"/>
    <mergeCell ref="A2:S2"/>
    <mergeCell ref="A3:S3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6">
      <selection activeCell="A16" sqref="A16"/>
    </sheetView>
  </sheetViews>
  <sheetFormatPr defaultColWidth="9.140625" defaultRowHeight="15"/>
  <cols>
    <col min="1" max="1" width="14.421875" style="0" customWidth="1"/>
    <col min="2" max="2" width="15.00390625" style="0" customWidth="1"/>
    <col min="3" max="3" width="9.85156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9.140625" style="0" customWidth="1"/>
    <col min="14" max="14" width="9.421875" style="0" customWidth="1"/>
    <col min="15" max="15" width="8.7109375" style="0" customWidth="1"/>
  </cols>
  <sheetData>
    <row r="1" ht="15">
      <c r="Q1" s="49" t="s">
        <v>110</v>
      </c>
    </row>
    <row r="2" ht="15">
      <c r="Q2" s="49" t="s">
        <v>112</v>
      </c>
    </row>
    <row r="3" ht="15">
      <c r="Q3" s="49" t="s">
        <v>113</v>
      </c>
    </row>
    <row r="4" ht="15">
      <c r="Q4" s="49" t="s">
        <v>111</v>
      </c>
    </row>
    <row r="5" spans="1:17" ht="18.75">
      <c r="A5" s="56" t="s">
        <v>58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Q5" s="50" t="s">
        <v>114</v>
      </c>
    </row>
    <row r="6" spans="1:17" ht="19.5" thickBot="1">
      <c r="A6" s="56" t="s">
        <v>128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Q6" s="50" t="s">
        <v>115</v>
      </c>
    </row>
    <row r="7" spans="1:19" ht="18" customHeight="1">
      <c r="A7" s="58" t="s">
        <v>60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Q7" s="51" t="s">
        <v>104</v>
      </c>
      <c r="R7" s="52"/>
      <c r="S7" s="53"/>
    </row>
    <row r="8" spans="1:19" s="23" customFormat="1" ht="18.75">
      <c r="A8" s="2"/>
      <c r="B8" s="2"/>
      <c r="C8" s="21"/>
      <c r="D8" s="21"/>
      <c r="E8" s="21"/>
      <c r="F8" s="21"/>
      <c r="G8" s="59" t="s">
        <v>2</v>
      </c>
      <c r="H8" s="59"/>
      <c r="I8" s="59" t="s">
        <v>3</v>
      </c>
      <c r="J8" s="59"/>
      <c r="K8" s="59" t="s">
        <v>4</v>
      </c>
      <c r="L8" s="59"/>
      <c r="M8" s="22" t="s">
        <v>67</v>
      </c>
      <c r="N8" s="22" t="s">
        <v>68</v>
      </c>
      <c r="O8" s="21"/>
      <c r="Q8" s="27" t="s">
        <v>109</v>
      </c>
      <c r="S8" s="28"/>
    </row>
    <row r="9" spans="1:19" s="23" customFormat="1" ht="18.75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108</v>
      </c>
      <c r="S9" s="28"/>
    </row>
    <row r="10" spans="1:19" s="23" customFormat="1" ht="19.5" customHeight="1">
      <c r="A10" s="4" t="s">
        <v>39</v>
      </c>
      <c r="B10" s="4" t="s">
        <v>93</v>
      </c>
      <c r="C10" s="4"/>
      <c r="D10" s="4"/>
      <c r="E10" s="5" t="s">
        <v>42</v>
      </c>
      <c r="F10" s="5">
        <v>686</v>
      </c>
      <c r="G10" s="5">
        <v>244</v>
      </c>
      <c r="H10" s="5">
        <f aca="true" t="shared" si="0" ref="H10:H16">+G10+15</f>
        <v>259</v>
      </c>
      <c r="I10" s="6">
        <f aca="true" t="shared" si="1" ref="I10:J16">1000/(900+G10)</f>
        <v>0.8741258741258742</v>
      </c>
      <c r="J10" s="6">
        <f t="shared" si="1"/>
        <v>0.8628127696289906</v>
      </c>
      <c r="K10" s="4">
        <v>36</v>
      </c>
      <c r="L10" s="4">
        <v>15</v>
      </c>
      <c r="M10" s="24">
        <f aca="true" t="shared" si="2" ref="M10:M21">IF(K10&gt;0,K10+L10/60," ")</f>
        <v>36.25</v>
      </c>
      <c r="N10" s="24">
        <f aca="true" t="shared" si="3" ref="N10:N20">_xlfn.IFERROR(R10," ")</f>
        <v>31.276962899050908</v>
      </c>
      <c r="O10" s="4">
        <f aca="true" t="shared" si="4" ref="O10:O20">_xlfn.IFERROR(S10," ")</f>
        <v>2</v>
      </c>
      <c r="Q10" s="30" t="s">
        <v>106</v>
      </c>
      <c r="R10" s="23">
        <f>IF(M10&gt;0,IF(Q10="s",M10*I10,0)+IF(Q10="n",M10*J10,0)," ")</f>
        <v>31.276962899050908</v>
      </c>
      <c r="S10" s="28">
        <f>RANK(N10,$N$10:$N$21,1)</f>
        <v>2</v>
      </c>
    </row>
    <row r="11" spans="1:19" s="23" customFormat="1" ht="19.5" customHeight="1">
      <c r="A11" s="4" t="s">
        <v>38</v>
      </c>
      <c r="B11" s="4" t="s">
        <v>94</v>
      </c>
      <c r="C11" s="4"/>
      <c r="D11" s="4"/>
      <c r="E11" s="5" t="s">
        <v>42</v>
      </c>
      <c r="F11" s="5">
        <v>1256</v>
      </c>
      <c r="G11" s="5">
        <v>239</v>
      </c>
      <c r="H11" s="5">
        <f t="shared" si="0"/>
        <v>254</v>
      </c>
      <c r="I11" s="6">
        <f t="shared" si="1"/>
        <v>0.8779631255487269</v>
      </c>
      <c r="J11" s="6">
        <f t="shared" si="1"/>
        <v>0.8665511265164645</v>
      </c>
      <c r="K11" s="4">
        <v>35</v>
      </c>
      <c r="L11" s="4">
        <v>52</v>
      </c>
      <c r="M11" s="24">
        <f t="shared" si="2"/>
        <v>35.86666666666667</v>
      </c>
      <c r="N11" s="24">
        <f t="shared" si="3"/>
        <v>31.080300404390528</v>
      </c>
      <c r="O11" s="4">
        <f t="shared" si="4"/>
        <v>1</v>
      </c>
      <c r="Q11" s="31" t="s">
        <v>106</v>
      </c>
      <c r="R11" s="23">
        <f aca="true" t="shared" si="5" ref="R11:R20">IF(M11&gt;0,IF(Q11="s",M11*I11,0)+IF(Q11="n",M11*J11,0)," ")</f>
        <v>31.080300404390528</v>
      </c>
      <c r="S11" s="28">
        <f aca="true" t="shared" si="6" ref="S11:S20">RANK(N11,$N$10:$N$21,1)</f>
        <v>1</v>
      </c>
    </row>
    <row r="12" spans="1:19" s="23" customFormat="1" ht="19.5" customHeight="1">
      <c r="A12" s="4" t="s">
        <v>41</v>
      </c>
      <c r="B12" s="4" t="s">
        <v>95</v>
      </c>
      <c r="C12" s="4"/>
      <c r="D12" s="4"/>
      <c r="E12" s="5" t="s">
        <v>43</v>
      </c>
      <c r="F12" s="5">
        <v>1309</v>
      </c>
      <c r="G12" s="5">
        <v>239</v>
      </c>
      <c r="H12" s="5">
        <f t="shared" si="0"/>
        <v>254</v>
      </c>
      <c r="I12" s="6">
        <f t="shared" si="1"/>
        <v>0.8779631255487269</v>
      </c>
      <c r="J12" s="6">
        <f t="shared" si="1"/>
        <v>0.8665511265164645</v>
      </c>
      <c r="K12" s="4">
        <v>40</v>
      </c>
      <c r="L12" s="4">
        <v>48</v>
      </c>
      <c r="M12" s="24">
        <f t="shared" si="2"/>
        <v>40.8</v>
      </c>
      <c r="N12" s="24">
        <f t="shared" si="3"/>
        <v>35.35528596187175</v>
      </c>
      <c r="O12" s="4">
        <f t="shared" si="4"/>
        <v>5</v>
      </c>
      <c r="Q12" s="31" t="s">
        <v>106</v>
      </c>
      <c r="R12" s="23">
        <f t="shared" si="5"/>
        <v>35.35528596187175</v>
      </c>
      <c r="S12" s="28">
        <f t="shared" si="6"/>
        <v>5</v>
      </c>
    </row>
    <row r="13" spans="1:19" s="23" customFormat="1" ht="19.5" customHeight="1">
      <c r="A13" s="4" t="s">
        <v>40</v>
      </c>
      <c r="B13" s="4" t="s">
        <v>96</v>
      </c>
      <c r="C13" s="4"/>
      <c r="D13" s="4"/>
      <c r="E13" s="5" t="s">
        <v>44</v>
      </c>
      <c r="F13" s="5">
        <v>470</v>
      </c>
      <c r="G13" s="5">
        <v>240</v>
      </c>
      <c r="H13" s="5">
        <f t="shared" si="0"/>
        <v>255</v>
      </c>
      <c r="I13" s="6">
        <f t="shared" si="1"/>
        <v>0.8771929824561403</v>
      </c>
      <c r="J13" s="6">
        <f t="shared" si="1"/>
        <v>0.8658008658008658</v>
      </c>
      <c r="K13" s="4">
        <v>38</v>
      </c>
      <c r="L13" s="4">
        <v>38</v>
      </c>
      <c r="M13" s="24">
        <f t="shared" si="2"/>
        <v>38.63333333333333</v>
      </c>
      <c r="N13" s="24">
        <f t="shared" si="3"/>
        <v>33.44877344877345</v>
      </c>
      <c r="O13" s="4">
        <f t="shared" si="4"/>
        <v>3</v>
      </c>
      <c r="Q13" s="31" t="s">
        <v>106</v>
      </c>
      <c r="R13" s="23">
        <f t="shared" si="5"/>
        <v>33.44877344877345</v>
      </c>
      <c r="S13" s="28">
        <f t="shared" si="6"/>
        <v>3</v>
      </c>
    </row>
    <row r="14" spans="1:19" s="23" customFormat="1" ht="19.5" customHeight="1">
      <c r="A14" s="4" t="s">
        <v>74</v>
      </c>
      <c r="B14" s="4" t="s">
        <v>97</v>
      </c>
      <c r="C14" s="4"/>
      <c r="D14" s="4"/>
      <c r="E14" s="5" t="s">
        <v>44</v>
      </c>
      <c r="F14" s="5"/>
      <c r="G14" s="5">
        <v>243</v>
      </c>
      <c r="H14" s="5">
        <f t="shared" si="0"/>
        <v>258</v>
      </c>
      <c r="I14" s="6">
        <f t="shared" si="1"/>
        <v>0.8748906386701663</v>
      </c>
      <c r="J14" s="6">
        <f t="shared" si="1"/>
        <v>0.8635578583765112</v>
      </c>
      <c r="K14" s="4"/>
      <c r="L14" s="4"/>
      <c r="M14" s="24" t="str">
        <f t="shared" si="2"/>
        <v> </v>
      </c>
      <c r="N14" s="24" t="str">
        <f t="shared" si="3"/>
        <v> </v>
      </c>
      <c r="O14" s="4" t="str">
        <f t="shared" si="4"/>
        <v> </v>
      </c>
      <c r="Q14" s="31" t="s">
        <v>106</v>
      </c>
      <c r="R14" s="23" t="e">
        <f t="shared" si="5"/>
        <v>#VALUE!</v>
      </c>
      <c r="S14" s="28" t="e">
        <f t="shared" si="6"/>
        <v>#VALUE!</v>
      </c>
    </row>
    <row r="15" spans="1:19" s="23" customFormat="1" ht="19.5" customHeight="1">
      <c r="A15" s="4" t="s">
        <v>91</v>
      </c>
      <c r="B15" s="4" t="s">
        <v>102</v>
      </c>
      <c r="C15" s="4"/>
      <c r="D15" s="4"/>
      <c r="E15" s="5" t="s">
        <v>92</v>
      </c>
      <c r="F15" s="5"/>
      <c r="G15" s="5">
        <v>238</v>
      </c>
      <c r="H15" s="5">
        <f t="shared" si="0"/>
        <v>253</v>
      </c>
      <c r="I15" s="6">
        <f t="shared" si="1"/>
        <v>0.8787346221441125</v>
      </c>
      <c r="J15" s="6">
        <f t="shared" si="1"/>
        <v>0.8673026886383348</v>
      </c>
      <c r="K15" s="4">
        <v>47</v>
      </c>
      <c r="L15" s="4">
        <v>41</v>
      </c>
      <c r="M15" s="24">
        <f t="shared" si="2"/>
        <v>47.68333333333333</v>
      </c>
      <c r="N15" s="24">
        <f t="shared" si="3"/>
        <v>41.900995899238424</v>
      </c>
      <c r="O15" s="4">
        <f t="shared" si="4"/>
        <v>6</v>
      </c>
      <c r="Q15" s="31" t="s">
        <v>105</v>
      </c>
      <c r="R15" s="23">
        <f t="shared" si="5"/>
        <v>41.900995899238424</v>
      </c>
      <c r="S15" s="28">
        <f t="shared" si="6"/>
        <v>6</v>
      </c>
    </row>
    <row r="16" spans="1:19" s="23" customFormat="1" ht="19.5" customHeight="1">
      <c r="A16" s="4" t="s">
        <v>24</v>
      </c>
      <c r="B16" s="4" t="s">
        <v>84</v>
      </c>
      <c r="C16" s="4"/>
      <c r="D16" s="4"/>
      <c r="E16" s="5" t="s">
        <v>30</v>
      </c>
      <c r="F16" s="5">
        <v>1770</v>
      </c>
      <c r="G16" s="5">
        <v>207</v>
      </c>
      <c r="H16" s="5">
        <f t="shared" si="0"/>
        <v>222</v>
      </c>
      <c r="I16" s="6">
        <f t="shared" si="1"/>
        <v>0.9033423667570009</v>
      </c>
      <c r="J16" s="6">
        <f t="shared" si="1"/>
        <v>0.8912655971479501</v>
      </c>
      <c r="K16" s="4">
        <v>38</v>
      </c>
      <c r="L16" s="4">
        <v>32</v>
      </c>
      <c r="M16" s="24">
        <f t="shared" si="2"/>
        <v>38.53333333333333</v>
      </c>
      <c r="N16" s="24">
        <f t="shared" si="3"/>
        <v>34.808792532369765</v>
      </c>
      <c r="O16" s="4">
        <f t="shared" si="4"/>
        <v>4</v>
      </c>
      <c r="Q16" s="31" t="s">
        <v>107</v>
      </c>
      <c r="R16" s="23">
        <f t="shared" si="5"/>
        <v>34.808792532369765</v>
      </c>
      <c r="S16" s="28">
        <f t="shared" si="6"/>
        <v>4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6"/>
      <c r="J17" s="6"/>
      <c r="K17" s="4"/>
      <c r="L17" s="4"/>
      <c r="M17" s="24" t="str">
        <f t="shared" si="2"/>
        <v> </v>
      </c>
      <c r="N17" s="24" t="str">
        <f t="shared" si="3"/>
        <v> </v>
      </c>
      <c r="O17" s="4" t="str">
        <f t="shared" si="4"/>
        <v> </v>
      </c>
      <c r="Q17" s="31" t="s">
        <v>106</v>
      </c>
      <c r="R17" s="23" t="e">
        <f t="shared" si="5"/>
        <v>#VALUE!</v>
      </c>
      <c r="S17" s="28" t="e">
        <f t="shared" si="6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6"/>
      <c r="J18" s="6"/>
      <c r="K18" s="4"/>
      <c r="L18" s="4"/>
      <c r="M18" s="24" t="str">
        <f t="shared" si="2"/>
        <v> </v>
      </c>
      <c r="N18" s="24" t="str">
        <f t="shared" si="3"/>
        <v> </v>
      </c>
      <c r="O18" s="4" t="str">
        <f t="shared" si="4"/>
        <v> </v>
      </c>
      <c r="Q18" s="31" t="s">
        <v>106</v>
      </c>
      <c r="R18" s="23" t="e">
        <f t="shared" si="5"/>
        <v>#VALUE!</v>
      </c>
      <c r="S18" s="28" t="e">
        <f t="shared" si="6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6"/>
      <c r="J19" s="6"/>
      <c r="K19" s="4"/>
      <c r="L19" s="4"/>
      <c r="M19" s="24" t="str">
        <f t="shared" si="2"/>
        <v> </v>
      </c>
      <c r="N19" s="24" t="str">
        <f t="shared" si="3"/>
        <v> </v>
      </c>
      <c r="O19" s="4" t="str">
        <f t="shared" si="4"/>
        <v> </v>
      </c>
      <c r="Q19" s="31" t="s">
        <v>106</v>
      </c>
      <c r="R19" s="23" t="e">
        <f t="shared" si="5"/>
        <v>#VALUE!</v>
      </c>
      <c r="S19" s="28" t="e">
        <f t="shared" si="6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6"/>
      <c r="J20" s="6"/>
      <c r="K20" s="4"/>
      <c r="L20" s="4"/>
      <c r="M20" s="24" t="str">
        <f t="shared" si="2"/>
        <v> </v>
      </c>
      <c r="N20" s="24" t="str">
        <f t="shared" si="3"/>
        <v> </v>
      </c>
      <c r="O20" s="4" t="str">
        <f t="shared" si="4"/>
        <v> </v>
      </c>
      <c r="Q20" s="41" t="s">
        <v>106</v>
      </c>
      <c r="R20" s="42" t="e">
        <f t="shared" si="5"/>
        <v>#VALUE!</v>
      </c>
      <c r="S20" s="43" t="e">
        <f t="shared" si="6"/>
        <v>#VALUE!</v>
      </c>
    </row>
    <row r="21" spans="1:17" s="23" customFormat="1" ht="21">
      <c r="A21" s="57" t="s">
        <v>120</v>
      </c>
      <c r="B21" s="57"/>
      <c r="C21" s="57"/>
      <c r="D21" s="57"/>
      <c r="E21" s="57"/>
      <c r="F21" s="57"/>
      <c r="G21" s="57"/>
      <c r="H21" s="57"/>
      <c r="I21" s="57"/>
      <c r="J21" s="57"/>
      <c r="K21" s="1"/>
      <c r="L21" s="1"/>
      <c r="M21" s="39" t="str">
        <f t="shared" si="2"/>
        <v> </v>
      </c>
      <c r="N21" s="39"/>
      <c r="O21" s="40"/>
      <c r="Q21" s="26"/>
    </row>
    <row r="22" spans="1:15" s="23" customFormat="1" ht="21">
      <c r="A22" s="57" t="s">
        <v>20</v>
      </c>
      <c r="B22" s="57"/>
      <c r="C22" s="57"/>
      <c r="D22" s="57"/>
      <c r="E22" s="57"/>
      <c r="F22" s="57"/>
      <c r="G22" s="57"/>
      <c r="H22" s="57"/>
      <c r="I22" s="57"/>
      <c r="J22" s="57"/>
      <c r="K22" s="1"/>
      <c r="L22" s="1"/>
      <c r="M22" s="1"/>
      <c r="N22" s="1"/>
      <c r="O22" s="1"/>
    </row>
    <row r="23" spans="1:15" s="23" customFormat="1" ht="18.75">
      <c r="A23" s="55" t="s">
        <v>19</v>
      </c>
      <c r="B23" s="55"/>
      <c r="C23" s="55"/>
      <c r="D23" s="55"/>
      <c r="E23" s="55"/>
      <c r="F23" s="55"/>
      <c r="G23" s="55"/>
      <c r="H23" s="55"/>
      <c r="I23" s="55"/>
      <c r="J23" s="55"/>
      <c r="K23" s="1"/>
      <c r="L23" s="1"/>
      <c r="M23" s="1"/>
      <c r="N23" s="1"/>
      <c r="O23" s="1"/>
    </row>
    <row r="24" spans="1:15" s="23" customFormat="1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3" customFormat="1" ht="18.75">
      <c r="A25" s="55" t="s">
        <v>69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18.75">
      <c r="A26" s="55" t="s">
        <v>70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</sheetData>
  <sheetProtection/>
  <mergeCells count="12">
    <mergeCell ref="Q7:S7"/>
    <mergeCell ref="A21:J21"/>
    <mergeCell ref="A25:O25"/>
    <mergeCell ref="A26:O26"/>
    <mergeCell ref="A22:J22"/>
    <mergeCell ref="A23:J23"/>
    <mergeCell ref="A5:O5"/>
    <mergeCell ref="A6:O6"/>
    <mergeCell ref="G8:H8"/>
    <mergeCell ref="I8:J8"/>
    <mergeCell ref="K8:L8"/>
    <mergeCell ref="A7:O7"/>
  </mergeCells>
  <printOptions/>
  <pageMargins left="0.7" right="0.7" top="0.75" bottom="0.7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 </cp:lastModifiedBy>
  <cp:lastPrinted>2012-04-17T02:03:02Z</cp:lastPrinted>
  <dcterms:created xsi:type="dcterms:W3CDTF">2012-01-17T03:16:29Z</dcterms:created>
  <dcterms:modified xsi:type="dcterms:W3CDTF">2012-09-13T22:10:43Z</dcterms:modified>
  <cp:category/>
  <cp:version/>
  <cp:contentType/>
  <cp:contentStatus/>
</cp:coreProperties>
</file>